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6915" activeTab="1"/>
  </bookViews>
  <sheets>
    <sheet name="汇总" sheetId="1" r:id="rId1"/>
    <sheet name="分厂家汇总" sheetId="2" r:id="rId2"/>
  </sheets>
  <calcPr calcId="144525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H10" i="1"/>
  <c r="G10" i="1"/>
  <c r="F10" i="1"/>
  <c r="E10" i="1"/>
  <c r="D10" i="1"/>
  <c r="C10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<sst xmlns="http://schemas.openxmlformats.org/spreadsheetml/2006/main" count="113" uniqueCount="32">
  <si>
    <t>网络</t>
  </si>
  <si>
    <t>分类</t>
  </si>
  <si>
    <t>基站数量</t>
  </si>
  <si>
    <t>全天上下行流量（业务字节数TB）</t>
  </si>
  <si>
    <t>流量变化情况（与上日全天增长字节数TB）</t>
  </si>
  <si>
    <t>最大RRC连接用户数</t>
  </si>
  <si>
    <t>无线接通率</t>
  </si>
  <si>
    <t>掉话率</t>
  </si>
  <si>
    <t>PRB资源利用率</t>
  </si>
  <si>
    <t>RRC拥塞率</t>
  </si>
  <si>
    <t>异频切换成功率</t>
  </si>
  <si>
    <t>同频切换成功率</t>
  </si>
  <si>
    <t>4G（资源忙时）</t>
  </si>
  <si>
    <t>全网</t>
  </si>
  <si>
    <t>VIP场景</t>
  </si>
  <si>
    <t>全天话务量（MERL）</t>
  </si>
  <si>
    <t>话务量变化情况（与上日全天增长MERL）</t>
  </si>
  <si>
    <t>流量变化情况（与上日全天增长字节数TB</t>
  </si>
  <si>
    <t>CS掉话率</t>
  </si>
  <si>
    <t>PS掉话率</t>
  </si>
  <si>
    <t>拥塞率</t>
  </si>
  <si>
    <t>3G（资源忙时）</t>
  </si>
  <si>
    <t>2G（资源忙时）</t>
  </si>
  <si>
    <t>厂家</t>
  </si>
  <si>
    <t>全天上下行流量（业务字节数GB）</t>
  </si>
  <si>
    <t>流量变化情况（与上日全天增长字节数GB）</t>
  </si>
  <si>
    <t>诺基亚</t>
  </si>
  <si>
    <t>中兴</t>
  </si>
  <si>
    <t>全天话务量（ERL）</t>
  </si>
  <si>
    <t>话务量变化情况（与上日全天增长ERL）</t>
  </si>
  <si>
    <t>流量变化情况（与上日全天增长字节数GB</t>
  </si>
  <si>
    <t>华为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</si>
</sst>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);[Red]\(0.00\)"/>
  </numFmts>
  <fonts count="11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39">
    <xf numFmtId="0" fontId="0" fillId="0" borderId="0" xfId="0" applyAlignment="1"/>
    <xf numFmtId="0" fontId="0" fillId="0" borderId="0" xfId="0" applyAlignment="1">
      <alignment vertical="center"/>
    </xf>
    <xf numFmtId="0" fontId="4" fillId="2" borderId="1" xfId="4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1" xfId="3" applyNumberFormat="1" applyFont="1" applyBorder="1" applyAlignment="1">
      <alignment horizontal="center" vertical="center"/>
    </xf>
    <xf numFmtId="10" fontId="5" fillId="0" borderId="0" xfId="3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 wrapText="1"/>
    </xf>
    <xf numFmtId="176" fontId="4" fillId="0" borderId="1" xfId="4" applyNumberFormat="1" applyFont="1" applyFill="1" applyBorder="1" applyAlignment="1">
      <alignment horizontal="center" vertical="center" wrapText="1"/>
    </xf>
    <xf numFmtId="10" fontId="4" fillId="0" borderId="1" xfId="4" applyNumberFormat="1" applyFont="1" applyFill="1" applyBorder="1" applyAlignment="1">
      <alignment horizontal="center" vertical="center" wrapText="1"/>
    </xf>
    <xf numFmtId="2" fontId="4" fillId="0" borderId="1" xfId="4" applyNumberFormat="1" applyFont="1" applyFill="1" applyBorder="1" applyAlignment="1">
      <alignment horizontal="center" vertical="center" wrapText="1"/>
    </xf>
    <xf numFmtId="10" fontId="9" fillId="0" borderId="1" xfId="3" applyNumberFormat="1" applyFont="1" applyFill="1" applyBorder="1" applyAlignment="1">
      <alignment horizontal="center" vertical="center"/>
    </xf>
    <xf numFmtId="10" fontId="4" fillId="0" borderId="1" xfId="3" applyNumberFormat="1" applyFont="1" applyFill="1" applyBorder="1" applyAlignment="1">
      <alignment horizontal="center" vertical="center" wrapText="1"/>
    </xf>
    <xf numFmtId="0" fontId="9" fillId="0" borderId="1" xfId="9" applyFont="1" applyFill="1" applyBorder="1" applyAlignment="1">
      <alignment horizontal="center" vertical="center"/>
    </xf>
    <xf numFmtId="10" fontId="9" fillId="0" borderId="1" xfId="9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0" fontId="9" fillId="0" borderId="1" xfId="0" applyNumberFormat="1" applyFont="1" applyFill="1" applyBorder="1" applyAlignment="1">
      <alignment horizontal="center"/>
    </xf>
    <xf numFmtId="178" fontId="9" fillId="0" borderId="1" xfId="9" applyNumberFormat="1" applyFont="1" applyFill="1" applyBorder="1" applyAlignment="1">
      <alignment horizontal="center" vertical="center"/>
    </xf>
    <xf numFmtId="178" fontId="4" fillId="0" borderId="1" xfId="4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78" fontId="4" fillId="0" borderId="1" xfId="4" quotePrefix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1">
    <cellStyle name="百分比" xfId="3" builtinId="5"/>
    <cellStyle name="百分比 2" xfId="10"/>
    <cellStyle name="常规" xfId="0" builtinId="0"/>
    <cellStyle name="常规 10" xfId="8"/>
    <cellStyle name="常规 2" xfId="4"/>
    <cellStyle name="常规 3" xfId="1"/>
    <cellStyle name="常规 3 2" xfId="2"/>
    <cellStyle name="常规 4" xfId="5"/>
    <cellStyle name="常规 4 2" xfId="6"/>
    <cellStyle name="常规 5" xfId="9"/>
    <cellStyle name="常规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12" sqref="M12"/>
    </sheetView>
  </sheetViews>
  <sheetFormatPr defaultColWidth="9" defaultRowHeight="13.5" x14ac:dyDescent="0.15"/>
  <cols>
    <col min="1" max="1" width="13.375" customWidth="1"/>
    <col min="4" max="4" width="10.625" customWidth="1"/>
    <col min="5" max="5" width="10.375" customWidth="1"/>
  </cols>
  <sheetData>
    <row r="1" spans="1:12" ht="57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25" x14ac:dyDescent="0.15">
      <c r="A2" s="37" t="s">
        <v>12</v>
      </c>
      <c r="B2" s="3" t="s">
        <v>13</v>
      </c>
      <c r="C2" s="3">
        <f>分厂家汇总!D2+分厂家汇总!D4+分厂家汇总!D6</f>
        <v>20152</v>
      </c>
      <c r="D2" s="7">
        <f>ROUND((分厂家汇总!E2+分厂家汇总!E4+分厂家汇总!E6)/1024,2)</f>
        <v>859</v>
      </c>
      <c r="E2" s="7">
        <f>ROUND((分厂家汇总!F2+分厂家汇总!F4+分厂家汇总!F6)/1024,2)</f>
        <v>-55.4</v>
      </c>
      <c r="F2" s="3">
        <f>分厂家汇总!G2+分厂家汇总!G4+分厂家汇总!G6</f>
        <v>1896224</v>
      </c>
      <c r="G2" s="4">
        <f>AVERAGE(分厂家汇总!H2,分厂家汇总!H4,分厂家汇总!H6)</f>
        <v>0.99679118649715603</v>
      </c>
      <c r="H2" s="4">
        <f>AVERAGE(分厂家汇总!I2,分厂家汇总!I4,分厂家汇总!I6)</f>
        <v>1.7630707470052329E-2</v>
      </c>
      <c r="I2" s="4">
        <f>AVERAGE(分厂家汇总!J2,分厂家汇总!J4,分厂家汇总!J6)</f>
        <v>0.11255040299625425</v>
      </c>
      <c r="J2" s="4">
        <f>AVERAGE(分厂家汇总!K2,分厂家汇总!K4,分厂家汇总!K6)</f>
        <v>2.9426991940991663E-4</v>
      </c>
      <c r="K2" s="4">
        <f>AVERAGE(分厂家汇总!L2,分厂家汇总!L4,分厂家汇总!L6)</f>
        <v>0.99095806259419961</v>
      </c>
      <c r="L2" s="4">
        <f>AVERAGE(分厂家汇总!M2,分厂家汇总!M4,分厂家汇总!M6)</f>
        <v>0.99158188029003169</v>
      </c>
    </row>
    <row r="3" spans="1:12" ht="14.25" x14ac:dyDescent="0.15">
      <c r="A3" s="37"/>
      <c r="B3" s="3" t="s">
        <v>14</v>
      </c>
      <c r="C3" s="3">
        <f>分厂家汇总!D3+分厂家汇总!D5+分厂家汇总!D7</f>
        <v>1680</v>
      </c>
      <c r="D3" s="7">
        <f>ROUND((分厂家汇总!E3+分厂家汇总!E5+分厂家汇总!E7)/1024,2)</f>
        <v>54.79</v>
      </c>
      <c r="E3" s="7">
        <f>ROUND((分厂家汇总!F3+分厂家汇总!F5+分厂家汇总!F7)/1024,2)</f>
        <v>-5.47</v>
      </c>
      <c r="F3" s="3">
        <f>分厂家汇总!G3+分厂家汇总!G5+分厂家汇总!G7</f>
        <v>186094</v>
      </c>
      <c r="G3" s="4">
        <f>AVERAGE(分厂家汇总!H3,分厂家汇总!H5,分厂家汇总!H7)</f>
        <v>0.99588752798187219</v>
      </c>
      <c r="H3" s="4">
        <f>AVERAGE(分厂家汇总!I3,分厂家汇总!I5,分厂家汇总!I7)</f>
        <v>1.994342005058599E-3</v>
      </c>
      <c r="I3" s="4">
        <f>AVERAGE(分厂家汇总!J3,分厂家汇总!J5,分厂家汇总!J7)</f>
        <v>0.10738344595559017</v>
      </c>
      <c r="J3" s="4">
        <f>AVERAGE(分厂家汇总!K3,分厂家汇总!K5,分厂家汇总!K7)</f>
        <v>5.004420905538933E-5</v>
      </c>
      <c r="K3" s="4">
        <f>AVERAGE(分厂家汇总!L3,分厂家汇总!L5,分厂家汇总!L7)</f>
        <v>0.99051884144714186</v>
      </c>
      <c r="L3" s="4">
        <f>AVERAGE(分厂家汇总!M3,分厂家汇总!M5,分厂家汇总!M7)</f>
        <v>0.98722763580727635</v>
      </c>
    </row>
    <row r="4" spans="1:12" x14ac:dyDescent="0.15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57" x14ac:dyDescent="0.15">
      <c r="A5" s="2" t="s">
        <v>0</v>
      </c>
      <c r="B5" s="2" t="s">
        <v>1</v>
      </c>
      <c r="C5" s="2" t="s">
        <v>2</v>
      </c>
      <c r="D5" s="2" t="s">
        <v>15</v>
      </c>
      <c r="E5" s="2" t="s">
        <v>16</v>
      </c>
      <c r="F5" s="2" t="s">
        <v>3</v>
      </c>
      <c r="G5" s="2" t="s">
        <v>17</v>
      </c>
      <c r="H5" s="2" t="s">
        <v>6</v>
      </c>
      <c r="I5" s="2" t="s">
        <v>18</v>
      </c>
      <c r="J5" s="2" t="s">
        <v>19</v>
      </c>
      <c r="K5" s="2" t="s">
        <v>20</v>
      </c>
      <c r="L5" s="1"/>
    </row>
    <row r="6" spans="1:12" ht="14.25" x14ac:dyDescent="0.15">
      <c r="A6" s="37" t="s">
        <v>21</v>
      </c>
      <c r="B6" s="3" t="s">
        <v>13</v>
      </c>
      <c r="C6" s="3">
        <f>分厂家汇总!D10+分厂家汇总!D12+分厂家汇总!D14</f>
        <v>24717</v>
      </c>
      <c r="D6" s="3">
        <f>ROUND((分厂家汇总!E10+分厂家汇总!E12+分厂家汇总!E14)/10000,2)</f>
        <v>110.47</v>
      </c>
      <c r="E6" s="7">
        <f>ROUND((分厂家汇总!F10+分厂家汇总!F12+分厂家汇总!F14)/10000,2)</f>
        <v>10.44</v>
      </c>
      <c r="F6" s="3">
        <f>ROUND((分厂家汇总!G10+分厂家汇总!G12+分厂家汇总!G14)/1024,2)</f>
        <v>88.56</v>
      </c>
      <c r="G6" s="3">
        <f>ROUND((分厂家汇总!H10+分厂家汇总!H12+分厂家汇总!H14)/1024,2)</f>
        <v>-5.77</v>
      </c>
      <c r="H6" s="9">
        <f>AVERAGE(分厂家汇总!I10,分厂家汇总!I12,分厂家汇总!I14)</f>
        <v>0.99143485146968835</v>
      </c>
      <c r="I6" s="9">
        <f>AVERAGE(分厂家汇总!J10,分厂家汇总!J12,分厂家汇总!J14)</f>
        <v>3.4668991066403275E-3</v>
      </c>
      <c r="J6" s="9">
        <f>AVERAGE(分厂家汇总!K10,分厂家汇总!K12,分厂家汇总!K14)</f>
        <v>2.5497127356934987E-3</v>
      </c>
      <c r="K6" s="9">
        <f>AVERAGE(分厂家汇总!L10,分厂家汇总!L12,分厂家汇总!L14)</f>
        <v>6.4253519916163092E-3</v>
      </c>
      <c r="L6" s="1"/>
    </row>
    <row r="7" spans="1:12" ht="14.25" x14ac:dyDescent="0.15">
      <c r="A7" s="37"/>
      <c r="B7" s="3" t="s">
        <v>14</v>
      </c>
      <c r="C7" s="3">
        <f>分厂家汇总!D11+分厂家汇总!D13+分厂家汇总!D15</f>
        <v>2007</v>
      </c>
      <c r="D7" s="3">
        <f>ROUND((分厂家汇总!E11+分厂家汇总!E13+分厂家汇总!E15)/10000,2)</f>
        <v>7.91</v>
      </c>
      <c r="E7" s="7">
        <f>ROUND((分厂家汇总!F11+分厂家汇总!F13+分厂家汇总!F15)/10000,2)</f>
        <v>0.85</v>
      </c>
      <c r="F7" s="3">
        <f>ROUND((分厂家汇总!G11+分厂家汇总!G13+分厂家汇总!G15)/1024,2)</f>
        <v>5.7</v>
      </c>
      <c r="G7" s="3">
        <f>ROUND((分厂家汇总!H11+分厂家汇总!H13+分厂家汇总!H15)/1024,2)</f>
        <v>-0.35</v>
      </c>
      <c r="H7" s="9">
        <f>AVERAGE(分厂家汇总!I11,分厂家汇总!I13,分厂家汇总!I15)</f>
        <v>0.98759889036076232</v>
      </c>
      <c r="I7" s="9">
        <f>AVERAGE(分厂家汇总!J11,分厂家汇总!J13,分厂家汇总!J15)</f>
        <v>3.9223411769303065E-3</v>
      </c>
      <c r="J7" s="9">
        <f>AVERAGE(分厂家汇总!K11,分厂家汇总!K13,分厂家汇总!K15)</f>
        <v>3.4546450143268675E-3</v>
      </c>
      <c r="K7" s="9">
        <f>AVERAGE(分厂家汇总!L11,分厂家汇总!L13,分厂家汇总!L15)</f>
        <v>3.1394135705378155E-3</v>
      </c>
      <c r="L7" s="1"/>
    </row>
    <row r="8" spans="1:12" x14ac:dyDescent="0.15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57" x14ac:dyDescent="0.15">
      <c r="A9" s="2" t="s">
        <v>0</v>
      </c>
      <c r="B9" s="2" t="s">
        <v>1</v>
      </c>
      <c r="C9" s="2" t="s">
        <v>2</v>
      </c>
      <c r="D9" s="2" t="s">
        <v>15</v>
      </c>
      <c r="E9" s="2" t="s">
        <v>16</v>
      </c>
      <c r="F9" s="2" t="s">
        <v>6</v>
      </c>
      <c r="G9" s="2" t="s">
        <v>7</v>
      </c>
      <c r="H9" s="2" t="s">
        <v>20</v>
      </c>
      <c r="I9" s="1"/>
      <c r="J9" s="1"/>
      <c r="K9" s="1"/>
      <c r="L9" s="1"/>
    </row>
    <row r="10" spans="1:12" ht="14.25" x14ac:dyDescent="0.15">
      <c r="A10" s="37" t="s">
        <v>22</v>
      </c>
      <c r="B10" s="3" t="s">
        <v>13</v>
      </c>
      <c r="C10" s="3">
        <f>分厂家汇总!D19+分厂家汇总!D21+分厂家汇总!D23</f>
        <v>5506</v>
      </c>
      <c r="D10" s="3">
        <f>ROUND((分厂家汇总!E19+分厂家汇总!E21+分厂家汇总!E23)/10000,2)</f>
        <v>12.99</v>
      </c>
      <c r="E10" s="7">
        <f>ROUND((分厂家汇总!F19+分厂家汇总!F21+分厂家汇总!F23)/10000,2)</f>
        <v>0.54</v>
      </c>
      <c r="F10" s="4">
        <f>AVERAGE(分厂家汇总!G19,分厂家汇总!G21,分厂家汇总!G23)</f>
        <v>0.99456343853598328</v>
      </c>
      <c r="G10" s="4">
        <f>AVERAGE(分厂家汇总!H19,分厂家汇总!H21,分厂家汇总!H23)</f>
        <v>2.2988127496912378E-3</v>
      </c>
      <c r="H10" s="4">
        <f>AVERAGE(分厂家汇总!I19,分厂家汇总!I21,分厂家汇总!I23)</f>
        <v>3.689448730676424E-3</v>
      </c>
      <c r="I10" s="1"/>
      <c r="J10" s="1"/>
      <c r="K10" s="1"/>
      <c r="L10" s="1"/>
    </row>
    <row r="11" spans="1:12" ht="14.25" x14ac:dyDescent="0.15">
      <c r="A11" s="37"/>
      <c r="B11" s="3" t="s">
        <v>14</v>
      </c>
      <c r="C11" s="3">
        <f>分厂家汇总!D20+分厂家汇总!D22+分厂家汇总!D24</f>
        <v>7409</v>
      </c>
      <c r="D11" s="3">
        <f>ROUND((分厂家汇总!E20+分厂家汇总!E22+分厂家汇总!E24)/10000,2)</f>
        <v>28.27</v>
      </c>
      <c r="E11" s="3">
        <f>ROUND((分厂家汇总!F20+分厂家汇总!F22+分厂家汇总!F24)/10000,2)</f>
        <v>2.79</v>
      </c>
      <c r="F11" s="4">
        <f>AVERAGE(分厂家汇总!G20,分厂家汇总!G22,分厂家汇总!G24)</f>
        <v>0.9952957364226579</v>
      </c>
      <c r="G11" s="4">
        <f>AVERAGE(分厂家汇总!H20,分厂家汇总!H22,分厂家汇总!H24)</f>
        <v>2.6331928011139381E-3</v>
      </c>
      <c r="H11" s="4">
        <f>AVERAGE(分厂家汇总!I20,分厂家汇总!I22,分厂家汇总!I24)</f>
        <v>1.9945571600434196E-3</v>
      </c>
      <c r="I11" s="1"/>
      <c r="J11" s="1"/>
      <c r="K11" s="1"/>
      <c r="L11" s="1"/>
    </row>
  </sheetData>
  <mergeCells count="3">
    <mergeCell ref="A2:A3"/>
    <mergeCell ref="A6:A7"/>
    <mergeCell ref="A10:A11"/>
  </mergeCells>
  <phoneticPr fontId="7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B19" sqref="B19:B24"/>
    </sheetView>
  </sheetViews>
  <sheetFormatPr defaultColWidth="9" defaultRowHeight="13.5" x14ac:dyDescent="0.15"/>
  <cols>
    <col min="1" max="1" width="12.75" style="1" customWidth="1"/>
    <col min="2" max="4" width="9" style="1"/>
    <col min="5" max="5" width="15" style="1" customWidth="1"/>
    <col min="6" max="6" width="17.125" style="1" customWidth="1"/>
    <col min="7" max="7" width="15.25" style="1" customWidth="1"/>
    <col min="8" max="8" width="14.75" style="1" customWidth="1"/>
    <col min="9" max="16384" width="9" style="1"/>
  </cols>
  <sheetData>
    <row r="1" spans="1:13" ht="28.5" x14ac:dyDescent="0.15">
      <c r="A1" s="2" t="s">
        <v>0</v>
      </c>
      <c r="B1" s="2" t="s">
        <v>1</v>
      </c>
      <c r="C1" s="2" t="s">
        <v>23</v>
      </c>
      <c r="D1" s="2" t="s">
        <v>2</v>
      </c>
      <c r="E1" s="2" t="s">
        <v>24</v>
      </c>
      <c r="F1" s="2" t="s">
        <v>25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4.25" x14ac:dyDescent="0.15">
      <c r="A2" s="37" t="s">
        <v>12</v>
      </c>
      <c r="B2" s="11" t="s">
        <v>13</v>
      </c>
      <c r="C2" s="11" t="s">
        <v>26</v>
      </c>
      <c r="D2" s="11">
        <v>4160</v>
      </c>
      <c r="E2" s="34">
        <v>174253.75450000001</v>
      </c>
      <c r="F2" s="34">
        <v>-13281.691600000006</v>
      </c>
      <c r="G2" s="11">
        <v>270264</v>
      </c>
      <c r="H2" s="35">
        <v>0.99370000000000003</v>
      </c>
      <c r="I2" s="35">
        <v>1.7000000000000001E-3</v>
      </c>
      <c r="J2" s="35">
        <v>0.15340000000000001</v>
      </c>
      <c r="K2" s="35">
        <v>0</v>
      </c>
      <c r="L2" s="35">
        <v>0.98686666666666667</v>
      </c>
      <c r="M2" s="35">
        <v>0.98853333333333337</v>
      </c>
    </row>
    <row r="3" spans="1:13" ht="14.25" x14ac:dyDescent="0.15">
      <c r="A3" s="37"/>
      <c r="B3" s="11" t="s">
        <v>14</v>
      </c>
      <c r="C3" s="11" t="s">
        <v>26</v>
      </c>
      <c r="D3" s="11">
        <v>393</v>
      </c>
      <c r="E3" s="34">
        <v>13738.7215</v>
      </c>
      <c r="F3" s="34">
        <v>-1546.8127000000009</v>
      </c>
      <c r="G3" s="11">
        <v>34550</v>
      </c>
      <c r="H3" s="35">
        <v>0.99219999999999997</v>
      </c>
      <c r="I3" s="35">
        <v>3.2833333333333334E-3</v>
      </c>
      <c r="J3" s="35">
        <v>0.13372500000000001</v>
      </c>
      <c r="K3" s="35">
        <v>0</v>
      </c>
      <c r="L3" s="35">
        <v>0.98645833333333333</v>
      </c>
      <c r="M3" s="35">
        <v>0.97954166666666675</v>
      </c>
    </row>
    <row r="4" spans="1:13" ht="14.25" x14ac:dyDescent="0.15">
      <c r="A4" s="37"/>
      <c r="B4" s="11" t="s">
        <v>13</v>
      </c>
      <c r="C4" s="5" t="s">
        <v>27</v>
      </c>
      <c r="D4" s="15">
        <v>11674</v>
      </c>
      <c r="E4" s="16">
        <v>548526.8036000001</v>
      </c>
      <c r="F4" s="16">
        <v>-35513.769699999953</v>
      </c>
      <c r="G4" s="15">
        <v>1357233</v>
      </c>
      <c r="H4" s="17">
        <v>0.99790943833943824</v>
      </c>
      <c r="I4" s="17">
        <v>4.98441391941392E-2</v>
      </c>
      <c r="J4" s="17">
        <v>4.98441391941392E-2</v>
      </c>
      <c r="K4" s="17">
        <v>8.7780219780219781E-4</v>
      </c>
      <c r="L4" s="17">
        <v>0.99412007326007323</v>
      </c>
      <c r="M4" s="17">
        <v>0.99517504273504276</v>
      </c>
    </row>
    <row r="5" spans="1:13" ht="14.25" x14ac:dyDescent="0.15">
      <c r="A5" s="37"/>
      <c r="B5" s="11" t="s">
        <v>14</v>
      </c>
      <c r="C5" s="5" t="s">
        <v>27</v>
      </c>
      <c r="D5" s="15">
        <v>911</v>
      </c>
      <c r="E5" s="18">
        <v>34040.820499999987</v>
      </c>
      <c r="F5" s="18">
        <v>-2972.7650999999923</v>
      </c>
      <c r="G5" s="15">
        <v>132018</v>
      </c>
      <c r="H5" s="17">
        <v>0.99644313146181551</v>
      </c>
      <c r="I5" s="17">
        <v>1.0207628005048173E-3</v>
      </c>
      <c r="J5" s="17">
        <v>8.984628918952195E-2</v>
      </c>
      <c r="K5" s="17">
        <v>1.5008511096746389E-4</v>
      </c>
      <c r="L5" s="17">
        <v>0.98892890972388958</v>
      </c>
      <c r="M5" s="17">
        <v>0.98888245301197397</v>
      </c>
    </row>
    <row r="6" spans="1:13" ht="14.25" x14ac:dyDescent="0.15">
      <c r="A6" s="37"/>
      <c r="B6" s="11" t="s">
        <v>13</v>
      </c>
      <c r="C6" s="12" t="s">
        <v>31</v>
      </c>
      <c r="D6" s="27">
        <v>4318</v>
      </c>
      <c r="E6" s="18">
        <v>156838.79022754653</v>
      </c>
      <c r="F6" s="18">
        <v>-7937.3724450464088</v>
      </c>
      <c r="G6" s="15">
        <v>268727</v>
      </c>
      <c r="H6" s="17">
        <v>0.99876412115202973</v>
      </c>
      <c r="I6" s="17">
        <v>1.3479832160177936E-3</v>
      </c>
      <c r="J6" s="17">
        <v>0.13440706979462358</v>
      </c>
      <c r="K6" s="17">
        <v>5.0075604275521611E-6</v>
      </c>
      <c r="L6" s="17">
        <v>0.99188744785585892</v>
      </c>
      <c r="M6" s="28">
        <v>0.99103726480171916</v>
      </c>
    </row>
    <row r="7" spans="1:13" ht="14.25" x14ac:dyDescent="0.15">
      <c r="A7" s="37"/>
      <c r="B7" s="11" t="s">
        <v>14</v>
      </c>
      <c r="C7" s="5" t="s">
        <v>31</v>
      </c>
      <c r="D7" s="15">
        <v>376</v>
      </c>
      <c r="E7" s="18">
        <v>8329.6384443923907</v>
      </c>
      <c r="F7" s="18">
        <v>-1086.2017474182267</v>
      </c>
      <c r="G7" s="15">
        <v>19526</v>
      </c>
      <c r="H7" s="17">
        <v>0.99901945248380131</v>
      </c>
      <c r="I7" s="17">
        <v>1.6789298813376461E-3</v>
      </c>
      <c r="J7" s="17">
        <v>9.8579048677248551E-2</v>
      </c>
      <c r="K7" s="17">
        <v>4.7516198704103658E-8</v>
      </c>
      <c r="L7" s="17">
        <v>0.99616928128420279</v>
      </c>
      <c r="M7" s="28">
        <v>0.99325878774318843</v>
      </c>
    </row>
    <row r="8" spans="1:13" x14ac:dyDescent="0.15">
      <c r="B8" s="6"/>
      <c r="C8" s="6"/>
    </row>
    <row r="9" spans="1:13" ht="28.5" x14ac:dyDescent="0.15">
      <c r="A9" s="2" t="s">
        <v>0</v>
      </c>
      <c r="B9" s="2" t="s">
        <v>1</v>
      </c>
      <c r="C9" s="2" t="s">
        <v>23</v>
      </c>
      <c r="D9" s="2" t="s">
        <v>2</v>
      </c>
      <c r="E9" s="2" t="s">
        <v>28</v>
      </c>
      <c r="F9" s="2" t="s">
        <v>29</v>
      </c>
      <c r="G9" s="2" t="s">
        <v>24</v>
      </c>
      <c r="H9" s="2" t="s">
        <v>30</v>
      </c>
      <c r="I9" s="2" t="s">
        <v>6</v>
      </c>
      <c r="J9" s="2" t="s">
        <v>18</v>
      </c>
      <c r="K9" s="2" t="s">
        <v>19</v>
      </c>
      <c r="L9" s="2" t="s">
        <v>20</v>
      </c>
    </row>
    <row r="10" spans="1:13" ht="14.25" x14ac:dyDescent="0.15">
      <c r="A10" s="37" t="s">
        <v>21</v>
      </c>
      <c r="B10" s="11" t="s">
        <v>13</v>
      </c>
      <c r="C10" s="11" t="s">
        <v>26</v>
      </c>
      <c r="D10" s="14">
        <v>12822</v>
      </c>
      <c r="E10" s="14">
        <v>369285.96000000008</v>
      </c>
      <c r="F10" s="14">
        <v>25104.890000000003</v>
      </c>
      <c r="G10" s="14">
        <v>33722.14</v>
      </c>
      <c r="H10" s="14">
        <v>-2197.7800000000002</v>
      </c>
      <c r="I10" s="19">
        <v>0.99785714285714278</v>
      </c>
      <c r="J10" s="19">
        <v>1.7142857142857145E-4</v>
      </c>
      <c r="K10" s="19">
        <v>1.6142857142857144E-3</v>
      </c>
      <c r="L10" s="19">
        <v>3.5714285714285714E-4</v>
      </c>
    </row>
    <row r="11" spans="1:13" ht="14.25" x14ac:dyDescent="0.15">
      <c r="A11" s="37"/>
      <c r="B11" s="11" t="s">
        <v>14</v>
      </c>
      <c r="C11" s="11" t="s">
        <v>26</v>
      </c>
      <c r="D11" s="14">
        <v>915</v>
      </c>
      <c r="E11" s="14">
        <v>20854.09</v>
      </c>
      <c r="F11" s="14">
        <v>1780.949999999998</v>
      </c>
      <c r="G11" s="14">
        <v>2161.31</v>
      </c>
      <c r="H11" s="14">
        <v>-129.08999999999995</v>
      </c>
      <c r="I11" s="19">
        <v>0.99739523809523811</v>
      </c>
      <c r="J11" s="19">
        <v>5.7619047619047624E-4</v>
      </c>
      <c r="K11" s="19">
        <v>1.6119047619047617E-3</v>
      </c>
      <c r="L11" s="19">
        <v>4.8095238095238101E-4</v>
      </c>
    </row>
    <row r="12" spans="1:13" ht="14.25" x14ac:dyDescent="0.15">
      <c r="A12" s="37"/>
      <c r="B12" s="11" t="s">
        <v>13</v>
      </c>
      <c r="C12" s="5" t="s">
        <v>27</v>
      </c>
      <c r="D12" s="15">
        <v>7525</v>
      </c>
      <c r="E12" s="18">
        <v>722269.70839999989</v>
      </c>
      <c r="F12" s="18">
        <v>80266.543099999981</v>
      </c>
      <c r="G12" s="18">
        <v>43101.805999999997</v>
      </c>
      <c r="H12" s="18">
        <v>-2002.6469999999922</v>
      </c>
      <c r="I12" s="20">
        <v>0.99864318555008236</v>
      </c>
      <c r="J12" s="20">
        <v>1.0988505747126438E-3</v>
      </c>
      <c r="K12" s="20">
        <v>8.8333333333333352E-4</v>
      </c>
      <c r="L12" s="20">
        <v>5.435139573070608E-5</v>
      </c>
    </row>
    <row r="13" spans="1:13" ht="14.25" x14ac:dyDescent="0.15">
      <c r="A13" s="37"/>
      <c r="B13" s="11" t="s">
        <v>14</v>
      </c>
      <c r="C13" s="5" t="s">
        <v>27</v>
      </c>
      <c r="D13" s="15">
        <v>814</v>
      </c>
      <c r="E13" s="18">
        <v>57338.736500000043</v>
      </c>
      <c r="F13" s="18">
        <v>6801.1385000000937</v>
      </c>
      <c r="G13" s="18">
        <v>2925.8772000000017</v>
      </c>
      <c r="H13" s="18">
        <v>-181.58089999999532</v>
      </c>
      <c r="I13" s="20">
        <v>0.99690143298704903</v>
      </c>
      <c r="J13" s="20">
        <v>1.6908330546004438E-3</v>
      </c>
      <c r="K13" s="20">
        <v>1.6520302810758417E-3</v>
      </c>
      <c r="L13" s="20">
        <v>3.7288330661066364E-5</v>
      </c>
    </row>
    <row r="14" spans="1:13" ht="14.25" x14ac:dyDescent="0.15">
      <c r="A14" s="37"/>
      <c r="B14" s="11" t="s">
        <v>13</v>
      </c>
      <c r="C14" s="12" t="s">
        <v>31</v>
      </c>
      <c r="D14" s="15">
        <v>4370</v>
      </c>
      <c r="E14" s="18">
        <v>13190.085000000887</v>
      </c>
      <c r="F14" s="18">
        <v>-974.19100000004948</v>
      </c>
      <c r="G14" s="18">
        <v>13858.069823242276</v>
      </c>
      <c r="H14" s="18">
        <v>-1705.3763115233712</v>
      </c>
      <c r="I14" s="17">
        <v>0.97780422600183969</v>
      </c>
      <c r="J14" s="17">
        <v>9.1304181737797679E-3</v>
      </c>
      <c r="K14" s="17">
        <v>5.1515191594614478E-3</v>
      </c>
      <c r="L14" s="17">
        <v>1.8864561721975363E-2</v>
      </c>
    </row>
    <row r="15" spans="1:13" ht="14.25" x14ac:dyDescent="0.15">
      <c r="A15" s="37"/>
      <c r="B15" s="11" t="s">
        <v>14</v>
      </c>
      <c r="C15" s="12" t="s">
        <v>31</v>
      </c>
      <c r="D15" s="15">
        <v>278</v>
      </c>
      <c r="E15" s="18">
        <v>889.18652999999995</v>
      </c>
      <c r="F15" s="18">
        <v>-45.380840000000035</v>
      </c>
      <c r="G15" s="18">
        <v>747.25411299999996</v>
      </c>
      <c r="H15" s="18">
        <v>-45.043739000000073</v>
      </c>
      <c r="I15" s="17">
        <v>0.96849999999999992</v>
      </c>
      <c r="J15" s="17">
        <v>9.4999999999999998E-3</v>
      </c>
      <c r="K15" s="17">
        <v>7.0999999999999995E-3</v>
      </c>
      <c r="L15" s="17">
        <v>8.8999999999999999E-3</v>
      </c>
    </row>
    <row r="16" spans="1:13" ht="14.25" x14ac:dyDescent="0.15">
      <c r="A16" s="8"/>
      <c r="B16" s="8"/>
      <c r="C16" s="8"/>
      <c r="D16" s="8"/>
      <c r="E16" s="8"/>
      <c r="F16" s="8"/>
      <c r="G16" s="8"/>
      <c r="H16" s="8"/>
      <c r="I16" s="10"/>
      <c r="J16" s="10"/>
      <c r="K16" s="10"/>
      <c r="L16" s="10"/>
    </row>
    <row r="17" spans="1:9" x14ac:dyDescent="0.15">
      <c r="B17" s="6"/>
      <c r="C17" s="6"/>
    </row>
    <row r="18" spans="1:9" ht="28.5" x14ac:dyDescent="0.15">
      <c r="A18" s="2" t="s">
        <v>0</v>
      </c>
      <c r="B18" s="2" t="s">
        <v>1</v>
      </c>
      <c r="C18" s="2" t="s">
        <v>23</v>
      </c>
      <c r="D18" s="2" t="s">
        <v>2</v>
      </c>
      <c r="E18" s="2" t="s">
        <v>28</v>
      </c>
      <c r="F18" s="2" t="s">
        <v>29</v>
      </c>
      <c r="G18" s="2" t="s">
        <v>6</v>
      </c>
      <c r="H18" s="2" t="s">
        <v>7</v>
      </c>
      <c r="I18" s="2" t="s">
        <v>20</v>
      </c>
    </row>
    <row r="19" spans="1:9" ht="14.25" x14ac:dyDescent="0.15">
      <c r="A19" s="37" t="s">
        <v>22</v>
      </c>
      <c r="B19" s="11" t="s">
        <v>13</v>
      </c>
      <c r="C19" s="11" t="s">
        <v>26</v>
      </c>
      <c r="D19" s="21">
        <v>1819</v>
      </c>
      <c r="E19" s="25">
        <v>45300.2</v>
      </c>
      <c r="F19" s="18">
        <v>2289.2099999999991</v>
      </c>
      <c r="G19" s="22">
        <v>0.99160000000000004</v>
      </c>
      <c r="H19" s="22">
        <v>5.5666666666666668E-3</v>
      </c>
      <c r="I19" s="22">
        <v>6.2000000000000006E-3</v>
      </c>
    </row>
    <row r="20" spans="1:9" ht="14.25" x14ac:dyDescent="0.15">
      <c r="A20" s="37"/>
      <c r="B20" s="11" t="s">
        <v>14</v>
      </c>
      <c r="C20" s="11" t="s">
        <v>26</v>
      </c>
      <c r="D20" s="21">
        <v>163</v>
      </c>
      <c r="E20" s="25">
        <v>3133.34</v>
      </c>
      <c r="F20" s="18">
        <v>-866.72999999996659</v>
      </c>
      <c r="G20" s="22">
        <v>0.99835999999999991</v>
      </c>
      <c r="H20" s="22">
        <v>5.8200000000000005E-3</v>
      </c>
      <c r="I20" s="22">
        <v>1.42E-3</v>
      </c>
    </row>
    <row r="21" spans="1:9" ht="14.25" x14ac:dyDescent="0.15">
      <c r="A21" s="37"/>
      <c r="B21" s="11" t="s">
        <v>13</v>
      </c>
      <c r="C21" s="5" t="s">
        <v>27</v>
      </c>
      <c r="D21" s="15">
        <v>459</v>
      </c>
      <c r="E21" s="26">
        <v>9929.8114000000005</v>
      </c>
      <c r="F21" s="36">
        <v>425.71069999999827</v>
      </c>
      <c r="G21" s="20">
        <v>0.99314621407727199</v>
      </c>
      <c r="H21" s="20">
        <v>7.2979495264734076E-4</v>
      </c>
      <c r="I21" s="20">
        <v>4.3957220270603534E-3</v>
      </c>
    </row>
    <row r="22" spans="1:9" ht="14.25" x14ac:dyDescent="0.3">
      <c r="A22" s="37"/>
      <c r="B22" s="11" t="s">
        <v>14</v>
      </c>
      <c r="C22" s="5" t="s">
        <v>27</v>
      </c>
      <c r="D22" s="23">
        <v>6945</v>
      </c>
      <c r="E22" s="26">
        <v>271092.22110000037</v>
      </c>
      <c r="F22" s="18">
        <v>28331.677300000716</v>
      </c>
      <c r="G22" s="24">
        <v>0.99332720926797402</v>
      </c>
      <c r="H22" s="17">
        <v>1.6795784033418137E-3</v>
      </c>
      <c r="I22" s="17">
        <v>3.7636714801302582E-3</v>
      </c>
    </row>
    <row r="23" spans="1:9" ht="14.25" x14ac:dyDescent="0.15">
      <c r="A23" s="37"/>
      <c r="B23" s="11" t="s">
        <v>13</v>
      </c>
      <c r="C23" s="13" t="s">
        <v>31</v>
      </c>
      <c r="D23" s="29">
        <v>3228</v>
      </c>
      <c r="E23" s="30">
        <v>74699.253000000317</v>
      </c>
      <c r="F23" s="31">
        <v>2700.5420000001777</v>
      </c>
      <c r="G23" s="28">
        <v>0.9989441015306777</v>
      </c>
      <c r="H23" s="28">
        <v>5.9997662975970532E-4</v>
      </c>
      <c r="I23" s="28">
        <v>4.7262416496891878E-4</v>
      </c>
    </row>
    <row r="24" spans="1:9" ht="14.25" x14ac:dyDescent="0.15">
      <c r="A24" s="38"/>
      <c r="B24" s="11" t="s">
        <v>14</v>
      </c>
      <c r="C24" s="12" t="s">
        <v>31</v>
      </c>
      <c r="D24" s="32">
        <v>301</v>
      </c>
      <c r="E24" s="33">
        <v>8425</v>
      </c>
      <c r="F24" s="18">
        <v>427</v>
      </c>
      <c r="G24" s="28">
        <v>0.99419999999999997</v>
      </c>
      <c r="H24" s="28">
        <v>4.0000000000000002E-4</v>
      </c>
      <c r="I24" s="28">
        <v>8.0000000000000004E-4</v>
      </c>
    </row>
  </sheetData>
  <mergeCells count="3">
    <mergeCell ref="A2:A7"/>
    <mergeCell ref="A10:A15"/>
    <mergeCell ref="A19:A24"/>
  </mergeCells>
  <phoneticPr fontId="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分厂家汇总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SMnRa</cp:lastModifiedBy>
  <dcterms:created xsi:type="dcterms:W3CDTF">2017-10-04T13:43:48Z</dcterms:created>
  <dcterms:modified xsi:type="dcterms:W3CDTF">2017-10-13T04:45:44Z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