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Программы\"/>
    </mc:Choice>
  </mc:AlternateContent>
  <xr:revisionPtr revIDLastSave="0" documentId="13_ncr:1_{0408D6D6-EBFF-4517-8920-80BFF00693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ограмма" sheetId="2" r:id="rId1"/>
    <sheet name="Инструкция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" i="2" l="1"/>
  <c r="Z15" i="2"/>
  <c r="AB15" i="2" l="1"/>
  <c r="I11" i="2" l="1"/>
  <c r="I5" i="2"/>
  <c r="Z17" i="2"/>
  <c r="I17" i="2" s="1"/>
  <c r="I13" i="2" l="1"/>
  <c r="G21" i="2" l="1"/>
  <c r="I21" i="2" s="1"/>
  <c r="G20" i="2"/>
  <c r="H20" i="2" s="1"/>
  <c r="I19" i="2"/>
  <c r="H19" i="2"/>
  <c r="G19" i="2"/>
  <c r="J18" i="2"/>
  <c r="I18" i="2"/>
  <c r="H18" i="2"/>
  <c r="G18" i="2"/>
  <c r="J17" i="2"/>
  <c r="H17" i="2"/>
  <c r="G15" i="2"/>
  <c r="H15" i="2" s="1"/>
  <c r="G14" i="2"/>
  <c r="I14" i="2" s="1"/>
  <c r="H13" i="2"/>
  <c r="G13" i="2"/>
  <c r="J12" i="2"/>
  <c r="I12" i="2"/>
  <c r="H12" i="2"/>
  <c r="G12" i="2"/>
  <c r="J11" i="2"/>
  <c r="H11" i="2"/>
  <c r="G9" i="2"/>
  <c r="H9" i="2" s="1"/>
  <c r="G8" i="2"/>
  <c r="H8" i="2" s="1"/>
  <c r="I7" i="2"/>
  <c r="H7" i="2"/>
  <c r="G7" i="2"/>
  <c r="J6" i="2"/>
  <c r="I6" i="2"/>
  <c r="H6" i="2"/>
  <c r="G6" i="2"/>
  <c r="J5" i="2"/>
  <c r="H5" i="2"/>
  <c r="I8" i="2" l="1"/>
  <c r="H14" i="2"/>
  <c r="I20" i="2"/>
  <c r="I9" i="2"/>
  <c r="I15" i="2"/>
  <c r="H21" i="2"/>
</calcChain>
</file>

<file path=xl/sharedStrings.xml><?xml version="1.0" encoding="utf-8"?>
<sst xmlns="http://schemas.openxmlformats.org/spreadsheetml/2006/main" count="89" uniqueCount="66">
  <si>
    <t>-</t>
  </si>
  <si>
    <t xml:space="preserve">Упражнения </t>
  </si>
  <si>
    <t xml:space="preserve">1пм </t>
  </si>
  <si>
    <t>Неделя 1</t>
  </si>
  <si>
    <t xml:space="preserve">Становая тяга </t>
  </si>
  <si>
    <t xml:space="preserve">День1 </t>
  </si>
  <si>
    <t>подходы/повторы</t>
  </si>
  <si>
    <t xml:space="preserve">Вес </t>
  </si>
  <si>
    <t xml:space="preserve">Кликни чтобы выбрать доп. тягу </t>
  </si>
  <si>
    <t>Гуд-морнинг</t>
  </si>
  <si>
    <t xml:space="preserve">Румынская тяга  </t>
  </si>
  <si>
    <t>Тяга из ямы</t>
  </si>
  <si>
    <t>Классическая становая тяга</t>
  </si>
  <si>
    <t>Становая тяга сумо</t>
  </si>
  <si>
    <t xml:space="preserve">Становя тяга с паузами </t>
  </si>
  <si>
    <t xml:space="preserve">Жим  лежа </t>
  </si>
  <si>
    <t xml:space="preserve">Кликни чтобы выбрать доп. г/жим </t>
  </si>
  <si>
    <t>Жим узким хватом</t>
  </si>
  <si>
    <t>Жим обратным хватом</t>
  </si>
  <si>
    <t>Жим на наклонной скамье</t>
  </si>
  <si>
    <t>Жим гантелей лежа</t>
  </si>
  <si>
    <t>Брусья</t>
  </si>
  <si>
    <t xml:space="preserve">Приседания </t>
  </si>
  <si>
    <t xml:space="preserve">Кликни чтобы выбрать доп. присед </t>
  </si>
  <si>
    <t>Приседания Зерчера</t>
  </si>
  <si>
    <t>Приседания со штангой на груди</t>
  </si>
  <si>
    <t>Приседания с высоким грифом</t>
  </si>
  <si>
    <t>Приседания с низком грифом</t>
  </si>
  <si>
    <t>Болгарские сплит-приседания</t>
  </si>
  <si>
    <t xml:space="preserve">Упражнение на пресс </t>
  </si>
  <si>
    <t xml:space="preserve">Выбор вспомогательного упражнения </t>
  </si>
  <si>
    <t>Армейский жим гантелей</t>
  </si>
  <si>
    <t>Отжимания в стойке на руках</t>
  </si>
  <si>
    <t>Армейский жим гирь</t>
  </si>
  <si>
    <t>Армейский жим одной рукой</t>
  </si>
  <si>
    <t xml:space="preserve">Армейский жим штанги </t>
  </si>
  <si>
    <t xml:space="preserve">День2 </t>
  </si>
  <si>
    <t xml:space="preserve">Трицепс </t>
  </si>
  <si>
    <t>Тяга штанги в наклоне</t>
  </si>
  <si>
    <t>Горизонтальный блок</t>
  </si>
  <si>
    <t>Тяга гантели в наклоне</t>
  </si>
  <si>
    <t>Рычажная горизонтальная тяга</t>
  </si>
  <si>
    <t xml:space="preserve">Бицепс </t>
  </si>
  <si>
    <t>Подтягивания</t>
  </si>
  <si>
    <t>Вертикальный блок</t>
  </si>
  <si>
    <t>Рычажная вертикальная тяга</t>
  </si>
  <si>
    <t xml:space="preserve">Выбор упражнений офп </t>
  </si>
  <si>
    <t xml:space="preserve">День3 </t>
  </si>
  <si>
    <t xml:space="preserve">Кликни чтобы выбрать неделю </t>
  </si>
  <si>
    <t>Неделя 2</t>
  </si>
  <si>
    <t>Неделя 3</t>
  </si>
  <si>
    <t>Неделя 4</t>
  </si>
  <si>
    <t>Неделя 5</t>
  </si>
  <si>
    <t>Неделя 6</t>
  </si>
  <si>
    <t>Неделя 7</t>
  </si>
  <si>
    <t>Неделя 8</t>
  </si>
  <si>
    <t xml:space="preserve">Программа представляет из себя классический американский линейный цикл. </t>
  </si>
  <si>
    <t>Для того, что бы запустить ее, введите свои актуальные одноповторные максимумы в соответствующие окна:</t>
  </si>
  <si>
    <t>Затем, выберите при помощи стрелочки вспомогательные упражнения для основных подъемов, которые по вашему мнению вам подойдут.</t>
  </si>
  <si>
    <t>Так же, с помощью стрелки, переключайтесь между тренировочными неделями.</t>
  </si>
  <si>
    <t>Вариант 1</t>
  </si>
  <si>
    <t xml:space="preserve">Вариант 2 </t>
  </si>
  <si>
    <t xml:space="preserve">Вариант 3 </t>
  </si>
  <si>
    <t>Выбор варианта программы</t>
  </si>
  <si>
    <r>
      <t xml:space="preserve">Вы так же можете изменить "вариант" программы. </t>
    </r>
    <r>
      <rPr>
        <b/>
        <u/>
        <sz val="11"/>
        <rFont val="Arial Black"/>
        <family val="2"/>
        <charset val="204"/>
      </rPr>
      <t>Предупреждение:</t>
    </r>
    <r>
      <rPr>
        <sz val="11"/>
        <rFont val="Arial Black"/>
        <family val="2"/>
        <charset val="204"/>
      </rPr>
      <t xml:space="preserve"> более высокий номер варианта не означает, что программа будет более эффективной. Возможность выбора варианта связяана с индивидуальным соотношением силы и силовой выносливости у разных атлетов. "Вариант 3" подойдет лишь опытным атлетам с низкой силовой выносливостью. Таким людям, подобный цикл может обеспечить фантастические результаты. Для большинства будет оптимальным выбором - "Вариант 1"; "Вариант 2" является промежуточным. Так же, если вы пробуете подобные программы в первый раз, используйте "Вариант 1".</t>
    </r>
  </si>
  <si>
    <t>Далее выберите упражнения офп, которые сочтете нужными. Важно отметить, что вы можете отказаться от выполнения офп упражнением, проходя данную программу в минималистичном варианте. Упражнение на пресс идет на ваш выбор. Упражнения на руки так же, главное используйте локальные варианты ("изолирующие").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</si>
</sst>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</font>
    <font>
      <sz val="11"/>
      <name val="Calibri"/>
    </font>
    <font>
      <sz val="11"/>
      <name val="Arial Black"/>
    </font>
    <font>
      <sz val="11"/>
      <name val="Calibri"/>
    </font>
    <font>
      <b/>
      <sz val="11"/>
      <name val="Arial Black"/>
    </font>
    <font>
      <sz val="11"/>
      <name val="Calibri"/>
      <family val="2"/>
      <charset val="204"/>
      <scheme val="minor"/>
    </font>
    <font>
      <sz val="11"/>
      <name val="Arial Black"/>
      <family val="2"/>
      <charset val="204"/>
    </font>
    <font>
      <sz val="11"/>
      <name val="Calibri"/>
      <family val="2"/>
      <charset val="204"/>
    </font>
    <font>
      <sz val="11"/>
      <color theme="0"/>
      <name val="Calibri"/>
      <family val="2"/>
      <charset val="204"/>
    </font>
    <font>
      <sz val="12"/>
      <color theme="0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</font>
    <font>
      <sz val="11"/>
      <color theme="1"/>
      <name val="Calibri"/>
      <scheme val="minor"/>
    </font>
    <font>
      <sz val="18"/>
      <color theme="0"/>
      <name val="Arial Black"/>
      <family val="2"/>
      <charset val="204"/>
    </font>
    <font>
      <b/>
      <u/>
      <sz val="11"/>
      <name val="Arial Black"/>
      <family val="2"/>
      <charset val="204"/>
    </font>
    <font>
      <sz val="12"/>
      <color theme="1"/>
      <name val="Arial"/>
      <family val="2"/>
      <charset val="204"/>
    </font>
    <font>
      <b/>
      <u/>
      <sz val="12"/>
      <name val="Arial Black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595959"/>
        <bgColor rgb="FF595959"/>
      </patternFill>
    </fill>
    <fill>
      <patternFill patternType="solid">
        <fgColor rgb="FFE7E6E6"/>
        <bgColor rgb="FFE7E6E6"/>
      </patternFill>
    </fill>
    <fill>
      <patternFill patternType="solid">
        <fgColor rgb="FFFFD965"/>
        <bgColor rgb="FFFFD965"/>
      </patternFill>
    </fill>
    <fill>
      <patternFill patternType="solid">
        <fgColor rgb="FF99FF99"/>
        <bgColor rgb="FF99FF99"/>
      </patternFill>
    </fill>
    <fill>
      <patternFill patternType="solid">
        <fgColor rgb="FFFFE598"/>
        <bgColor rgb="FFFFE598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4" borderId="9" xfId="0" applyFont="1" applyFill="1" applyBorder="1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vertical="center"/>
    </xf>
    <xf numFmtId="0" fontId="5" fillId="5" borderId="29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0" xfId="0" applyFont="1"/>
    <xf numFmtId="0" fontId="5" fillId="5" borderId="13" xfId="0" applyFont="1" applyFill="1" applyBorder="1" applyAlignment="1">
      <alignment vertical="center"/>
    </xf>
    <xf numFmtId="0" fontId="7" fillId="6" borderId="14" xfId="0" applyFont="1" applyFill="1" applyBorder="1" applyAlignment="1">
      <alignment horizontal="center" vertic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/>
    <xf numFmtId="0" fontId="5" fillId="2" borderId="14" xfId="0" applyFont="1" applyFill="1" applyBorder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164" fontId="5" fillId="4" borderId="10" xfId="0" applyNumberFormat="1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5" fillId="6" borderId="13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0" fontId="5" fillId="6" borderId="3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5" fillId="0" borderId="39" xfId="0" applyFont="1" applyBorder="1" applyAlignment="1">
      <alignment horizontal="center" vertical="center"/>
    </xf>
    <xf numFmtId="0" fontId="0" fillId="0" borderId="37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2" fillId="0" borderId="0" xfId="0" applyFont="1" applyAlignment="1"/>
    <xf numFmtId="0" fontId="18" fillId="0" borderId="0" xfId="0" applyFont="1"/>
    <xf numFmtId="0" fontId="1" fillId="0" borderId="0" xfId="0" applyFont="1" applyAlignment="1"/>
    <xf numFmtId="0" fontId="5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vertical="center"/>
    </xf>
    <xf numFmtId="164" fontId="5" fillId="6" borderId="21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5" fillId="0" borderId="25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vertical="center"/>
    </xf>
    <xf numFmtId="164" fontId="5" fillId="5" borderId="21" xfId="0" applyNumberFormat="1" applyFont="1" applyFill="1" applyBorder="1" applyAlignment="1">
      <alignment horizontal="center" vertical="center"/>
    </xf>
    <xf numFmtId="164" fontId="5" fillId="6" borderId="16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164" fontId="5" fillId="5" borderId="16" xfId="0" applyNumberFormat="1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498231</xdr:colOff>
      <xdr:row>21</xdr:row>
      <xdr:rowOff>131885</xdr:rowOff>
    </xdr:from>
    <xdr:to>
      <xdr:col>8</xdr:col>
      <xdr:colOff>274577</xdr:colOff>
      <xdr:row>33</xdr:row>
      <xdr:rowOff>36635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1F4C69B-17CA-4C1E-AB6F-2A8407E7F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0443" y="3956539"/>
          <a:ext cx="4736672" cy="2102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75143</xdr:rowOff>
    </xdr:from>
    <xdr:to>
      <xdr:col>7</xdr:col>
      <xdr:colOff>33733</xdr:colOff>
      <xdr:row>24</xdr:row>
      <xdr:rowOff>57152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261E1A8-CB6E-4C89-B731-2A5990DD8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17976"/>
          <a:ext cx="4330566" cy="20351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28575</xdr:rowOff>
    </xdr:from>
    <xdr:to>
      <xdr:col>7</xdr:col>
      <xdr:colOff>475659</xdr:colOff>
      <xdr:row>9</xdr:row>
      <xdr:rowOff>149455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46D8CDC-27A2-4D98-80D7-1473D5793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90575"/>
          <a:ext cx="4723809" cy="1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28575</xdr:rowOff>
    </xdr:from>
    <xdr:to>
      <xdr:col>8</xdr:col>
      <xdr:colOff>199390</xdr:colOff>
      <xdr:row>38</xdr:row>
      <xdr:rowOff>28336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966C890-3934-4E65-9514-EDC7BEFDF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34075"/>
          <a:ext cx="5076190" cy="1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8467</xdr:rowOff>
    </xdr:from>
    <xdr:to>
      <xdr:col>7</xdr:col>
      <xdr:colOff>493729</xdr:colOff>
      <xdr:row>67</xdr:row>
      <xdr:rowOff>132293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C747C30-E485-4DED-A100-EC090C360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56217"/>
          <a:ext cx="4790562" cy="24627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2009775</xdr:rowOff>
    </xdr:from>
    <xdr:to>
      <xdr:col>7</xdr:col>
      <xdr:colOff>389943</xdr:colOff>
      <xdr:row>50</xdr:row>
      <xdr:rowOff>190339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1C87CA6-DAEB-4F55-8710-45C1305D6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392150"/>
          <a:ext cx="4657143" cy="1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"/>
  <sheetViews>
    <sheetView tabSelected="1" zoomScale="115" zoomScaleNormal="115" workbookViewId="0">
      <selection activeCell="D7" sqref="D7"/>
    </sheetView>
  </sheetViews>
  <sheetFormatPr defaultColWidth="14.42578125" defaultRowHeight="15" customHeight="1" x14ac:dyDescent="0.25"/>
  <cols>
    <col min="1" max="1" width="17.5703125" customWidth="1"/>
    <col min="2" max="2" width="32.7109375" customWidth="1"/>
    <col min="3" max="6" width="8.7109375" customWidth="1"/>
    <col min="7" max="7" width="42.5703125" customWidth="1"/>
    <col min="8" max="8" width="23.140625" customWidth="1"/>
    <col min="9" max="9" width="11.85546875" customWidth="1"/>
    <col min="10" max="40" width="8.7109375" customWidth="1"/>
  </cols>
  <sheetData>
    <row r="1" spans="1:41" ht="14.25" customHeight="1" x14ac:dyDescent="0.25"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41" ht="12.75" customHeight="1" thickBot="1" x14ac:dyDescent="0.3">
      <c r="T2" s="1"/>
      <c r="U2" s="1"/>
      <c r="V2" s="1"/>
      <c r="W2" s="1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9"/>
      <c r="AK2" s="19"/>
      <c r="AL2" s="1"/>
      <c r="AM2" s="1"/>
      <c r="AN2" s="1"/>
    </row>
    <row r="3" spans="1:41" ht="14.25" customHeight="1" thickBot="1" x14ac:dyDescent="0.3">
      <c r="A3" s="35" t="s">
        <v>1</v>
      </c>
      <c r="B3" s="36" t="s">
        <v>2</v>
      </c>
      <c r="C3" s="1"/>
      <c r="D3" s="1"/>
      <c r="E3" s="1"/>
      <c r="G3" s="66" t="s">
        <v>3</v>
      </c>
      <c r="H3" s="67"/>
      <c r="I3" s="67"/>
      <c r="J3" s="68"/>
      <c r="T3" s="1"/>
      <c r="U3" s="1"/>
      <c r="V3" s="1"/>
      <c r="W3" s="14"/>
      <c r="X3" s="15"/>
      <c r="Y3" s="15"/>
      <c r="Z3" s="16"/>
      <c r="AA3" s="16"/>
      <c r="AB3" s="16"/>
      <c r="AC3" s="16"/>
      <c r="AD3" s="16"/>
      <c r="AE3" s="16"/>
      <c r="AF3" s="15"/>
      <c r="AG3" s="15"/>
      <c r="AH3" s="15"/>
      <c r="AI3" s="15"/>
      <c r="AJ3" s="19"/>
      <c r="AK3" s="19"/>
      <c r="AL3" s="14"/>
      <c r="AM3" s="1"/>
      <c r="AN3" s="1"/>
    </row>
    <row r="4" spans="1:41" ht="14.25" customHeight="1" x14ac:dyDescent="0.25">
      <c r="A4" s="37" t="s">
        <v>4</v>
      </c>
      <c r="B4" s="38">
        <v>200</v>
      </c>
      <c r="C4" s="1"/>
      <c r="D4" s="1"/>
      <c r="E4" s="1"/>
      <c r="G4" s="28" t="s">
        <v>5</v>
      </c>
      <c r="H4" s="3" t="s">
        <v>6</v>
      </c>
      <c r="I4" s="4" t="s">
        <v>7</v>
      </c>
      <c r="J4" s="32"/>
      <c r="S4" s="1"/>
      <c r="T4" s="1"/>
      <c r="U4" s="1"/>
      <c r="V4" s="1"/>
      <c r="W4" s="14"/>
      <c r="X4" s="15"/>
      <c r="Y4" s="15"/>
      <c r="Z4" s="16" t="s">
        <v>8</v>
      </c>
      <c r="AA4" s="16" t="s">
        <v>9</v>
      </c>
      <c r="AB4" s="16" t="s">
        <v>10</v>
      </c>
      <c r="AC4" s="16" t="s">
        <v>11</v>
      </c>
      <c r="AD4" s="16" t="s">
        <v>12</v>
      </c>
      <c r="AE4" s="16" t="s">
        <v>13</v>
      </c>
      <c r="AF4" s="16" t="s">
        <v>14</v>
      </c>
      <c r="AG4" s="15"/>
      <c r="AH4" s="15"/>
      <c r="AI4" s="15"/>
      <c r="AJ4" s="15"/>
      <c r="AK4" s="15"/>
      <c r="AL4" s="15"/>
      <c r="AM4" s="20"/>
      <c r="AN4" s="1"/>
    </row>
    <row r="5" spans="1:41" ht="14.25" customHeight="1" x14ac:dyDescent="0.25">
      <c r="A5" s="39" t="s">
        <v>15</v>
      </c>
      <c r="B5" s="40">
        <v>152.5</v>
      </c>
      <c r="C5" s="1"/>
      <c r="D5" s="1"/>
      <c r="E5" s="1"/>
      <c r="G5" s="29" t="s">
        <v>4</v>
      </c>
      <c r="H5" s="22" t="str">
        <f>IF($G$3="Неделя 6","3х3",IF($G$3="Неделя 7","2х2",IF($G$3="Неделя 8","Тест","5х5")))</f>
        <v>5х5</v>
      </c>
      <c r="I5" s="23">
        <f>IF($G$3="Неделя 1",MROUND(B4*AB15-Z15*4,2.5),IF($G$3="Неделя 2",MROUND(B4*AB15-(Z15*3), 2.5),IF($G$3="Неделя 3",MROUND(B4*AB15-Z15*2,2.5),IF($G$3="Неделя 4",MROUND(B4*AB15-Z15,2.5),IF($G$3="Неделя 5",MROUND(B4*AB15,2.5),IF($G$3="Неделя 6",MROUND(B4*AB15+Z15,2.5),IF($G$3="Неделя 7",MROUND(B4*AB15+Z15*2,2.5),IF($G$3="Неделя 8","1ПМ",""))))))))</f>
        <v>135</v>
      </c>
      <c r="J5" s="24" t="str">
        <f>IF(G3 = "Неделя 8", "", "т")</f>
        <v>т</v>
      </c>
      <c r="S5" s="2"/>
      <c r="T5" s="2"/>
      <c r="U5" s="2"/>
      <c r="V5" s="2"/>
      <c r="W5" s="14"/>
      <c r="X5" s="15"/>
      <c r="Y5" s="15"/>
      <c r="Z5" s="16" t="s">
        <v>16</v>
      </c>
      <c r="AA5" s="16" t="s">
        <v>17</v>
      </c>
      <c r="AB5" s="16" t="s">
        <v>18</v>
      </c>
      <c r="AC5" s="16" t="s">
        <v>19</v>
      </c>
      <c r="AD5" s="16" t="s">
        <v>20</v>
      </c>
      <c r="AE5" s="16" t="s">
        <v>21</v>
      </c>
      <c r="AF5" s="15"/>
      <c r="AG5" s="15"/>
      <c r="AH5" s="15"/>
      <c r="AI5" s="15"/>
      <c r="AJ5" s="15"/>
      <c r="AK5" s="15"/>
      <c r="AL5" s="15"/>
      <c r="AM5" s="20"/>
      <c r="AN5" s="20"/>
      <c r="AO5" s="21"/>
    </row>
    <row r="6" spans="1:41" ht="14.25" customHeight="1" x14ac:dyDescent="0.25">
      <c r="A6" s="43" t="s">
        <v>22</v>
      </c>
      <c r="B6" s="44">
        <v>175</v>
      </c>
      <c r="C6" s="1"/>
      <c r="D6" s="1"/>
      <c r="E6" s="1"/>
      <c r="G6" s="29" t="str">
        <f>IF($G$3= "Неделя 8", "", "Жим  лежа")</f>
        <v>Жим  лежа</v>
      </c>
      <c r="H6" s="22" t="str">
        <f>IF($G$3="Неделя 1","4х8",IF($G$3="Неделя 2","5х5", IF($G$3="Неделя 3","4х8",IF($G$3="Неделя 4","5х5",IF($G$3="Неделя 5","5х5",IF($G$3="Неделя 6","5х5",IF($G$3="Неделя 7","3х3",IF($G$3="Неделя 8","",""))))))))</f>
        <v>4х8</v>
      </c>
      <c r="I6" s="23">
        <f>IF($G$3="Неделя 1",MROUND(B5*0.6,2.5),IF($G$3="Неделя 2",MROUND(B5*0.65,2.5),IF($G$3="Неделя 3",MROUND(B5*0.6,2.5),IF($G$3="Неделя 4",MROUND(B5*0.65,2.5),IF($G$3="Неделя 5",MROUND(B5*0.65,2.5),IF($G$3="Неделя 6",MROUND(B5*0.65,2.5),IF($G$3="Неделя 7",MROUND(B5*0.65,2.5),IF($G$3="Неделя 8","",""))))))))</f>
        <v>92.5</v>
      </c>
      <c r="J6" s="24" t="str">
        <f>IF(G3 = "Неделя 8", "", "л")</f>
        <v>л</v>
      </c>
      <c r="S6" s="2"/>
      <c r="T6" s="2"/>
      <c r="U6" s="2"/>
      <c r="V6" s="2"/>
      <c r="W6" s="14"/>
      <c r="X6" s="15"/>
      <c r="Y6" s="15"/>
      <c r="Z6" s="16" t="s">
        <v>23</v>
      </c>
      <c r="AA6" s="16" t="s">
        <v>24</v>
      </c>
      <c r="AB6" s="16" t="s">
        <v>25</v>
      </c>
      <c r="AC6" s="16" t="s">
        <v>26</v>
      </c>
      <c r="AD6" s="16" t="s">
        <v>27</v>
      </c>
      <c r="AE6" s="16" t="s">
        <v>28</v>
      </c>
      <c r="AF6" s="15"/>
      <c r="AG6" s="15"/>
      <c r="AH6" s="15"/>
      <c r="AI6" s="15"/>
      <c r="AJ6" s="15"/>
      <c r="AK6" s="15"/>
      <c r="AL6" s="15"/>
      <c r="AM6" s="20"/>
      <c r="AN6" s="20"/>
      <c r="AO6" s="21"/>
    </row>
    <row r="7" spans="1:41" ht="14.25" customHeight="1" x14ac:dyDescent="0.25">
      <c r="A7" s="45"/>
      <c r="B7" s="45"/>
      <c r="D7" s="1"/>
      <c r="E7" s="1"/>
      <c r="G7" s="30" t="str">
        <f>IF($G$3= "Неделя 8", "", A10)</f>
        <v xml:space="preserve">Кликни чтобы выбрать доп. тягу </v>
      </c>
      <c r="H7" s="5" t="str">
        <f>IF($G$3="Неделя 6","3х5",IF($G$3="Неделя 7","2х3",IF($G$3="Неделя 8","","2х5")))</f>
        <v>2х5</v>
      </c>
      <c r="I7" s="69" t="str">
        <f>IF($G$3="Неделя 6","RPE: 5",IF($G$3="Неделя 7","RPE: 5",IF($G$3="Неделя 8","","RPE: 6-7")))</f>
        <v>RPE: 6-7</v>
      </c>
      <c r="J7" s="63"/>
      <c r="S7" s="2"/>
      <c r="T7" s="2"/>
      <c r="U7" s="2"/>
      <c r="V7" s="2"/>
      <c r="W7" s="14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20"/>
      <c r="AN7" s="20"/>
      <c r="AO7" s="21"/>
    </row>
    <row r="8" spans="1:41" ht="14.25" customHeight="1" x14ac:dyDescent="0.25">
      <c r="A8" s="42"/>
      <c r="B8" s="18"/>
      <c r="C8" s="1"/>
      <c r="G8" s="31" t="str">
        <f>IF($G$3= "Неделя 8", "",A15)</f>
        <v>-</v>
      </c>
      <c r="H8" s="6" t="str">
        <f>IF(G8="-","",IF($G$3="Неделя 7","2х3",IF($G$3="Неделя 8","","3х6-10")))</f>
        <v/>
      </c>
      <c r="I8" s="62" t="str">
        <f>IF(G8="-","",IF($G$3="Неделя 7","RPE: 6",IF($G$3="Неделя 8","","RPE: 7")))</f>
        <v/>
      </c>
      <c r="J8" s="63"/>
      <c r="S8" s="2"/>
      <c r="T8" s="2"/>
      <c r="U8" s="2"/>
      <c r="V8" s="2"/>
      <c r="W8" s="14"/>
      <c r="X8" s="15"/>
      <c r="Y8" s="16"/>
      <c r="Z8" s="15" t="s">
        <v>0</v>
      </c>
      <c r="AA8" s="15" t="s">
        <v>29</v>
      </c>
      <c r="AB8" s="15"/>
      <c r="AC8" s="15"/>
      <c r="AD8" s="16"/>
      <c r="AE8" s="16"/>
      <c r="AF8" s="15"/>
      <c r="AG8" s="15"/>
      <c r="AH8" s="15"/>
      <c r="AI8" s="15"/>
      <c r="AJ8" s="19"/>
      <c r="AK8" s="19"/>
      <c r="AL8" s="19"/>
      <c r="AM8" s="20"/>
      <c r="AN8" s="20"/>
      <c r="AO8" s="21"/>
    </row>
    <row r="9" spans="1:41" ht="14.25" customHeight="1" thickBot="1" x14ac:dyDescent="0.3">
      <c r="A9" s="70" t="s">
        <v>30</v>
      </c>
      <c r="B9" s="71"/>
      <c r="C9" s="1"/>
      <c r="F9" s="1"/>
      <c r="G9" s="33" t="str">
        <f>IF(G3= "Неделя 8", "", A16)</f>
        <v>-</v>
      </c>
      <c r="H9" s="6" t="str">
        <f>IF(G9="-","",IF($G$3="Неделя 1","2х6-12",IF($G$3="Неделя 2","3х6-12",IF($G$3="Неделя 3","3х6-12",IF($G$3="Неделя 4","4х6-12",IF($G$3="Неделя 5","2х6-12",IF($G$3="Неделя 6","3х6-12",IF($G$3="Неделя 7","3х6-12",IF($G$3="Неделя 8","","")))))))))</f>
        <v/>
      </c>
      <c r="I9" s="54" t="str">
        <f>IF(G9="-","",IF($G$3="Неделя 7","RPE: 5",IF($G$3="Неделя 8","","RPE: 8")))</f>
        <v/>
      </c>
      <c r="J9" s="55"/>
      <c r="S9" s="2"/>
      <c r="T9" s="2"/>
      <c r="U9" s="2"/>
      <c r="V9" s="2"/>
      <c r="W9" s="14"/>
      <c r="X9" s="15"/>
      <c r="Y9" s="16"/>
      <c r="Z9" s="16" t="s">
        <v>0</v>
      </c>
      <c r="AA9" s="16" t="s">
        <v>31</v>
      </c>
      <c r="AB9" s="16" t="s">
        <v>32</v>
      </c>
      <c r="AC9" s="16" t="s">
        <v>33</v>
      </c>
      <c r="AD9" s="16" t="s">
        <v>34</v>
      </c>
      <c r="AE9" s="16" t="s">
        <v>35</v>
      </c>
      <c r="AF9" s="15"/>
      <c r="AG9" s="15"/>
      <c r="AH9" s="15"/>
      <c r="AI9" s="15"/>
      <c r="AJ9" s="19"/>
      <c r="AK9" s="19"/>
      <c r="AL9" s="19"/>
      <c r="AM9" s="20"/>
      <c r="AN9" s="21"/>
      <c r="AO9" s="21"/>
    </row>
    <row r="10" spans="1:41" ht="14.25" customHeight="1" x14ac:dyDescent="0.25">
      <c r="A10" s="52" t="s">
        <v>8</v>
      </c>
      <c r="B10" s="53"/>
      <c r="C10" s="1"/>
      <c r="F10" s="1"/>
      <c r="G10" s="28" t="s">
        <v>36</v>
      </c>
      <c r="H10" s="4" t="s">
        <v>6</v>
      </c>
      <c r="I10" s="25" t="s">
        <v>7</v>
      </c>
      <c r="J10" s="26"/>
      <c r="S10" s="2"/>
      <c r="T10" s="2"/>
      <c r="U10" s="2"/>
      <c r="V10" s="2"/>
      <c r="W10" s="14"/>
      <c r="X10" s="15"/>
      <c r="Y10" s="16"/>
      <c r="Z10" s="16" t="s">
        <v>0</v>
      </c>
      <c r="AA10" s="16" t="s">
        <v>37</v>
      </c>
      <c r="AB10" s="15"/>
      <c r="AC10" s="16"/>
      <c r="AD10" s="16"/>
      <c r="AE10" s="16"/>
      <c r="AF10" s="15"/>
      <c r="AG10" s="15"/>
      <c r="AH10" s="15"/>
      <c r="AI10" s="15"/>
      <c r="AJ10" s="19"/>
      <c r="AK10" s="19"/>
      <c r="AL10" s="19"/>
      <c r="AM10" s="20"/>
      <c r="AN10" s="20"/>
      <c r="AO10" s="21"/>
    </row>
    <row r="11" spans="1:41" ht="14.25" customHeight="1" x14ac:dyDescent="0.25">
      <c r="A11" s="58" t="s">
        <v>16</v>
      </c>
      <c r="B11" s="57"/>
      <c r="C11" s="1"/>
      <c r="F11" s="1"/>
      <c r="G11" s="29" t="s">
        <v>15</v>
      </c>
      <c r="H11" s="22" t="str">
        <f>IF($G$3="Неделя 6","3х3",IF($G$3="Неделя 7","2х2",IF($G$3="Неделя 8","Тест ","5х5")))</f>
        <v>5х5</v>
      </c>
      <c r="I11" s="23">
        <f>IF($G$3="Неделя 1",MROUND(B5*AB15-Z16*4,2.5),IF($G$3="Неделя 2",MROUND(B5*AB15-(Z16*3), 2.5),IF($G$3="Неделя 3",MROUND(B5*AB15-Z16*2,2.5),IF($G$3="Неделя 4",MROUND(B5*AB15-Z16,2.5),IF($G$3="Неделя 5",MROUND(B5*AB15,2.5),IF($G$3="Неделя 6",MROUND(B5*AB15+Z16,2.5),IF($G$3="Неделя 7",MROUND(B5*AB15+Z16*2,2.5),IF($G$3="Неделя 8","1ПМ",""))))))))</f>
        <v>105</v>
      </c>
      <c r="J11" s="24" t="str">
        <f>IF(G3 = "Неделя 8", "", "т")</f>
        <v>т</v>
      </c>
      <c r="S11" s="2"/>
      <c r="T11" s="2"/>
      <c r="U11" s="2"/>
      <c r="V11" s="2"/>
      <c r="W11" s="14"/>
      <c r="X11" s="15"/>
      <c r="Y11" s="16"/>
      <c r="Z11" s="16" t="s">
        <v>0</v>
      </c>
      <c r="AA11" s="16" t="s">
        <v>38</v>
      </c>
      <c r="AB11" s="16" t="s">
        <v>39</v>
      </c>
      <c r="AC11" s="16" t="s">
        <v>40</v>
      </c>
      <c r="AD11" s="16" t="s">
        <v>41</v>
      </c>
      <c r="AE11" s="16"/>
      <c r="AF11" s="15"/>
      <c r="AG11" s="15"/>
      <c r="AH11" s="15"/>
      <c r="AI11" s="15"/>
      <c r="AJ11" s="19"/>
      <c r="AK11" s="19"/>
      <c r="AL11" s="19"/>
      <c r="AM11" s="20"/>
      <c r="AN11" s="20"/>
      <c r="AO11" s="21"/>
    </row>
    <row r="12" spans="1:41" ht="14.25" customHeight="1" x14ac:dyDescent="0.25">
      <c r="A12" s="59" t="s">
        <v>23</v>
      </c>
      <c r="B12" s="60"/>
      <c r="C12" s="1"/>
      <c r="F12" s="1"/>
      <c r="G12" s="29" t="str">
        <f>IF($G$3= "Неделя 8", "", "Приседания")</f>
        <v>Приседания</v>
      </c>
      <c r="H12" s="22" t="str">
        <f>IF($G$3="Неделя 1","5х5",IF($G$3="Неделя 2","4х6", IF($G$3="Неделя 3","5х5",IF($G$3="Неделя 4","5х4",IF($G$3="Неделя 5","5х5",IF($G$3="Неделя 6","5х5",IF($G$3="Неделя 7","3х3",IF($G$3="Неделя 8","",""))))))))</f>
        <v>5х5</v>
      </c>
      <c r="I12" s="23">
        <f>IF($G$3="Неделя 4",MROUND(B6*0.675,2.5),IF($G$3="Неделя 8","",MROUND(B6*0.65,2.5)))</f>
        <v>115</v>
      </c>
      <c r="J12" s="24" t="str">
        <f>IF(G3 = "Неделя 8", "", "л")</f>
        <v>л</v>
      </c>
      <c r="S12" s="2"/>
      <c r="T12" s="2"/>
      <c r="U12" s="2"/>
      <c r="V12" s="2"/>
      <c r="W12" s="14"/>
      <c r="X12" s="15"/>
      <c r="Y12" s="16"/>
      <c r="Z12" s="16" t="s">
        <v>0</v>
      </c>
      <c r="AA12" s="16" t="s">
        <v>42</v>
      </c>
      <c r="AB12" s="16"/>
      <c r="AC12" s="16"/>
      <c r="AD12" s="16"/>
      <c r="AE12" s="16"/>
      <c r="AF12" s="15"/>
      <c r="AG12" s="15"/>
      <c r="AH12" s="15"/>
      <c r="AI12" s="15"/>
      <c r="AJ12" s="19"/>
      <c r="AK12" s="19"/>
      <c r="AL12" s="19"/>
      <c r="AM12" s="20"/>
      <c r="AN12" s="20"/>
      <c r="AO12" s="21"/>
    </row>
    <row r="13" spans="1:41" ht="14.25" customHeight="1" thickBot="1" x14ac:dyDescent="0.3">
      <c r="A13" s="41"/>
      <c r="B13" s="41"/>
      <c r="F13" s="1"/>
      <c r="G13" s="7" t="str">
        <f>IF($G$3="Неделя 8","",A11)</f>
        <v xml:space="preserve">Кликни чтобы выбрать доп. г/жим </v>
      </c>
      <c r="H13" s="8" t="str">
        <f>IF($G$3="Неделя 6","3х5",IF($G$3="Неделя 7","2х3",IF($G$3="Неделя 8","","2х5")))</f>
        <v>2х5</v>
      </c>
      <c r="I13" s="61" t="str">
        <f>IF($G$3="Неделя 6","RPE: 5",IF($G$3="Неделя 7","RPE: 5",IF($G$3="Неделя 8","","RPE: 6-7")))</f>
        <v>RPE: 6-7</v>
      </c>
      <c r="J13" s="55"/>
      <c r="S13" s="2"/>
      <c r="T13" s="2"/>
      <c r="U13" s="2"/>
      <c r="V13" s="2"/>
      <c r="W13" s="14"/>
      <c r="X13" s="15"/>
      <c r="Y13" s="16"/>
      <c r="Z13" s="16" t="s">
        <v>0</v>
      </c>
      <c r="AA13" s="16" t="s">
        <v>43</v>
      </c>
      <c r="AB13" s="16" t="s">
        <v>44</v>
      </c>
      <c r="AC13" s="16" t="s">
        <v>45</v>
      </c>
      <c r="AD13" s="16"/>
      <c r="AE13" s="16"/>
      <c r="AF13" s="15"/>
      <c r="AG13" s="15"/>
      <c r="AH13" s="15"/>
      <c r="AI13" s="15"/>
      <c r="AJ13" s="19"/>
      <c r="AK13" s="19"/>
      <c r="AL13" s="19"/>
      <c r="AM13" s="20"/>
      <c r="AN13" s="20"/>
      <c r="AO13" s="21"/>
    </row>
    <row r="14" spans="1:41" ht="14.25" customHeight="1" x14ac:dyDescent="0.25">
      <c r="A14" s="64" t="s">
        <v>46</v>
      </c>
      <c r="B14" s="65"/>
      <c r="F14" s="1"/>
      <c r="G14" s="9" t="str">
        <f>IF($G$3="Неделя 8","",A17)</f>
        <v>-</v>
      </c>
      <c r="H14" s="6" t="str">
        <f>IF(G14="-","",IF($G$3="Неделя 8","","3х6-10"))</f>
        <v/>
      </c>
      <c r="I14" s="62" t="str">
        <f>IF(G14="-","",IF($G$3="Неделя 8","","RPE: 7"))</f>
        <v/>
      </c>
      <c r="J14" s="63"/>
      <c r="S14" s="2"/>
      <c r="T14" s="2"/>
      <c r="U14" s="2"/>
      <c r="V14" s="2"/>
      <c r="W14" s="14"/>
      <c r="X14" s="15"/>
      <c r="Y14" s="16"/>
      <c r="Z14" s="16"/>
      <c r="AA14" s="16"/>
      <c r="AB14" s="16"/>
      <c r="AC14" s="16"/>
      <c r="AD14" s="16"/>
      <c r="AE14" s="16"/>
      <c r="AF14" s="15"/>
      <c r="AG14" s="15"/>
      <c r="AH14" s="15"/>
      <c r="AI14" s="15"/>
      <c r="AJ14" s="19"/>
      <c r="AK14" s="19"/>
      <c r="AL14" s="19"/>
      <c r="AM14" s="20"/>
      <c r="AN14" s="20"/>
      <c r="AO14" s="21"/>
    </row>
    <row r="15" spans="1:41" ht="14.25" customHeight="1" thickBot="1" x14ac:dyDescent="0.3">
      <c r="A15" s="56" t="s">
        <v>0</v>
      </c>
      <c r="B15" s="57"/>
      <c r="F15" s="1"/>
      <c r="G15" s="34" t="str">
        <f>IF(G3= "Неделя 8", "", A18)</f>
        <v>-</v>
      </c>
      <c r="H15" s="6" t="str">
        <f>IF(G15="-","",IF($G$3="Неделя 1","2х6-12",IF($G$3="Неделя 2","3х6-12",IF($G$3="Неделя 3","3х6-12",IF($G$3="Неделя 4","4х6-12",IF($G$3="Неделя 5","2х6-12",IF($G$3="Неделя 6","3х6-12",IF($G$3="Неделя 7","3х6-12",IF($G$3="Неделя 8","","")))))))))</f>
        <v/>
      </c>
      <c r="I15" s="54" t="str">
        <f>IF(G15="-","",IF($G$3="Неделя 7","RPE: 5",IF($G$3="Неделя 8","","RPE: 8")))</f>
        <v/>
      </c>
      <c r="J15" s="55"/>
      <c r="S15" s="2"/>
      <c r="T15" s="2"/>
      <c r="U15" s="2"/>
      <c r="V15" s="2"/>
      <c r="W15" s="14"/>
      <c r="X15" s="15"/>
      <c r="Y15" s="16"/>
      <c r="Z15" s="16">
        <f>IF(A23=AA17,MROUND(B4*0.05,2.5),MROUND(B4*0.04,2.5))</f>
        <v>7.5</v>
      </c>
      <c r="AA15" s="16" t="s">
        <v>60</v>
      </c>
      <c r="AB15" s="16">
        <f>IF(A23=AA15,0.82,IF(A23=AA16,0.84,0.86))</f>
        <v>0.82</v>
      </c>
      <c r="AC15" s="16"/>
      <c r="AD15" s="16"/>
      <c r="AE15" s="16"/>
      <c r="AF15" s="15"/>
      <c r="AG15" s="15"/>
      <c r="AH15" s="15"/>
      <c r="AI15" s="15"/>
      <c r="AJ15" s="19"/>
      <c r="AK15" s="19"/>
      <c r="AL15" s="19"/>
      <c r="AM15" s="20"/>
      <c r="AN15" s="20"/>
      <c r="AO15" s="21"/>
    </row>
    <row r="16" spans="1:41" ht="14.25" customHeight="1" x14ac:dyDescent="0.4">
      <c r="A16" s="56" t="s">
        <v>0</v>
      </c>
      <c r="B16" s="57"/>
      <c r="F16" s="10"/>
      <c r="G16" s="28" t="s">
        <v>47</v>
      </c>
      <c r="H16" s="4" t="s">
        <v>6</v>
      </c>
      <c r="I16" s="25" t="s">
        <v>7</v>
      </c>
      <c r="J16" s="26"/>
      <c r="S16" s="2"/>
      <c r="T16" s="2"/>
      <c r="U16" s="2"/>
      <c r="V16" s="2"/>
      <c r="W16" s="14"/>
      <c r="X16" s="15"/>
      <c r="Y16" s="16"/>
      <c r="Z16" s="16">
        <f>IF(A23=AA17,MROUND(B5*0.05,2.5),MROUND(B5*0.04,2.5))</f>
        <v>5</v>
      </c>
      <c r="AA16" s="16" t="s">
        <v>61</v>
      </c>
      <c r="AB16" s="16"/>
      <c r="AC16" s="16"/>
      <c r="AD16" s="16"/>
      <c r="AE16" s="16"/>
      <c r="AF16" s="15"/>
      <c r="AG16" s="15"/>
      <c r="AH16" s="15"/>
      <c r="AI16" s="15"/>
      <c r="AJ16" s="19"/>
      <c r="AK16" s="19"/>
      <c r="AL16" s="19"/>
      <c r="AM16" s="20"/>
      <c r="AN16" s="20"/>
      <c r="AO16" s="21"/>
    </row>
    <row r="17" spans="1:41" ht="14.25" customHeight="1" x14ac:dyDescent="0.25">
      <c r="A17" s="56" t="s">
        <v>0</v>
      </c>
      <c r="B17" s="57"/>
      <c r="F17" s="1"/>
      <c r="G17" s="29" t="s">
        <v>22</v>
      </c>
      <c r="H17" s="22" t="str">
        <f>IF($G$3="Неделя 6","3х3",IF($G$3="Неделя 7","2х2",IF($G$3="Неделя 8","Тест ","5х5")))</f>
        <v>5х5</v>
      </c>
      <c r="I17" s="23">
        <f>IF($G$3="Неделя 1",MROUND(B6*AB15-Z17*4,2.5),IF($G$3="Неделя 2",MROUND(B6*AB15-(Z17*3), 2.5),IF($G$3="Неделя 3",MROUND(B6*AB15-Z17*2,2.5),IF($G$3="Неделя 4",MROUND(B6*AB15-Z17,2.5),IF($G$3="Неделя 5",MROUND(B6*AB15,2.5),IF($G$3="Неделя 6",MROUND(B6*AB15+Z17,2.5),IF($G$3="Неделя 7",MROUND(B6*AB15+Z17*2,2.5),IF($G$3="Неделя 8","1ПМ",""))))))))</f>
        <v>112.5</v>
      </c>
      <c r="J17" s="24" t="str">
        <f>IF(G3 = "Неделя 8", "", "т")</f>
        <v>т</v>
      </c>
      <c r="S17" s="2"/>
      <c r="T17" s="2"/>
      <c r="U17" s="2"/>
      <c r="V17" s="2"/>
      <c r="W17" s="14"/>
      <c r="X17" s="15"/>
      <c r="Y17" s="16"/>
      <c r="Z17" s="16">
        <f>IF(A23=AA17,MROUND(B6*0.05,2.5),MROUND(B6*0.04,2.5))</f>
        <v>7.5</v>
      </c>
      <c r="AA17" s="16" t="s">
        <v>62</v>
      </c>
      <c r="AB17" s="16"/>
      <c r="AC17" s="16"/>
      <c r="AD17" s="16"/>
      <c r="AE17" s="16"/>
      <c r="AF17" s="15"/>
      <c r="AG17" s="15"/>
      <c r="AH17" s="15"/>
      <c r="AI17" s="15"/>
      <c r="AJ17" s="19"/>
      <c r="AK17" s="19"/>
      <c r="AL17" s="19"/>
      <c r="AM17" s="20"/>
      <c r="AN17" s="20"/>
      <c r="AO17" s="21"/>
    </row>
    <row r="18" spans="1:41" ht="14.25" customHeight="1" x14ac:dyDescent="0.25">
      <c r="A18" s="56" t="s">
        <v>0</v>
      </c>
      <c r="B18" s="57"/>
      <c r="F18" s="1"/>
      <c r="G18" s="29" t="str">
        <f>IF($G$3= "Неделя 8", "", "Становая тяга ")</f>
        <v xml:space="preserve">Становая тяга </v>
      </c>
      <c r="H18" s="22" t="str">
        <f>IF($G$3="Неделя 7","3х3",IF($G$3="Неделя 8","","5х5"))</f>
        <v>5х5</v>
      </c>
      <c r="I18" s="23">
        <f>IF($G$3="Неделя 8","",MROUND(B4*0.65,2.5))</f>
        <v>130</v>
      </c>
      <c r="J18" s="24" t="str">
        <f>IF(G3 = "Неделя 8", "", "л")</f>
        <v>л</v>
      </c>
      <c r="S18" s="2"/>
      <c r="T18" s="2"/>
      <c r="U18" s="2"/>
      <c r="V18" s="2"/>
      <c r="W18" s="14"/>
      <c r="X18" s="15"/>
      <c r="Y18" s="16"/>
      <c r="Z18" s="16"/>
      <c r="AA18" s="16"/>
      <c r="AB18" s="16"/>
      <c r="AC18" s="16"/>
      <c r="AD18" s="16"/>
      <c r="AE18" s="16"/>
      <c r="AF18" s="15"/>
      <c r="AG18" s="15"/>
      <c r="AH18" s="15"/>
      <c r="AI18" s="15"/>
      <c r="AJ18" s="19"/>
      <c r="AK18" s="19"/>
      <c r="AL18" s="19"/>
      <c r="AM18" s="20"/>
      <c r="AN18" s="20"/>
      <c r="AO18" s="21"/>
    </row>
    <row r="19" spans="1:41" ht="14.25" customHeight="1" x14ac:dyDescent="0.25">
      <c r="A19" s="56" t="s">
        <v>0</v>
      </c>
      <c r="B19" s="57"/>
      <c r="G19" s="11" t="str">
        <f>IF($G$3="Неделя 8","",A12)</f>
        <v xml:space="preserve">Кликни чтобы выбрать доп. присед </v>
      </c>
      <c r="H19" s="5" t="str">
        <f>IF($G$3="Неделя 6","3х5",IF($G$3="Неделя 7","2х3",IF($G$3="Неделя 8","","2х5")))</f>
        <v>2х5</v>
      </c>
      <c r="I19" s="78" t="str">
        <f>IF($G$3="Неделя 6","RPE: 5",IF($G$3="Неделя 7","RPE: 5",IF($G$3="Неделя 8","","RPE: 6-7")))</f>
        <v>RPE: 6-7</v>
      </c>
      <c r="J19" s="63"/>
      <c r="S19" s="2"/>
      <c r="T19" s="2"/>
      <c r="U19" s="2"/>
      <c r="V19" s="2"/>
      <c r="W19" s="14"/>
      <c r="X19" s="15"/>
      <c r="Y19" s="16"/>
      <c r="Z19" s="16"/>
      <c r="AA19" s="16" t="s">
        <v>48</v>
      </c>
      <c r="AB19" s="15"/>
      <c r="AC19" s="15"/>
      <c r="AD19" s="15"/>
      <c r="AE19" s="15"/>
      <c r="AF19" s="15"/>
      <c r="AG19" s="15"/>
      <c r="AH19" s="15"/>
      <c r="AI19" s="15"/>
      <c r="AJ19" s="19"/>
      <c r="AK19" s="19"/>
      <c r="AL19" s="19"/>
      <c r="AM19" s="20"/>
      <c r="AN19" s="20"/>
      <c r="AO19" s="21"/>
    </row>
    <row r="20" spans="1:41" ht="14.25" customHeight="1" x14ac:dyDescent="0.25">
      <c r="A20" s="76" t="s">
        <v>0</v>
      </c>
      <c r="B20" s="60"/>
      <c r="G20" s="9" t="str">
        <f>IF($G$3="Неделя 8","",A19)</f>
        <v>-</v>
      </c>
      <c r="H20" s="12" t="str">
        <f>IF(G20 = "-", "", IF($G$3="Неделя 7","2х3",IF($G$3="Неделя 8","","3х6-10")))</f>
        <v/>
      </c>
      <c r="I20" s="79" t="str">
        <f>IF(G20="-","",IF($G$3="Неделя 7","RPE: 6",IF($G$3="Неделя 8","","RPE: 7")))</f>
        <v/>
      </c>
      <c r="J20" s="63"/>
      <c r="S20" s="2"/>
      <c r="T20" s="2"/>
      <c r="U20" s="2"/>
      <c r="V20" s="2"/>
      <c r="W20" s="14"/>
      <c r="X20" s="15"/>
      <c r="Y20" s="16"/>
      <c r="Z20" s="16"/>
      <c r="AA20" s="16" t="s">
        <v>3</v>
      </c>
      <c r="AB20" s="15"/>
      <c r="AC20" s="15"/>
      <c r="AD20" s="15"/>
      <c r="AE20" s="15"/>
      <c r="AF20" s="15"/>
      <c r="AG20" s="15"/>
      <c r="AH20" s="15"/>
      <c r="AI20" s="15"/>
      <c r="AJ20" s="19"/>
      <c r="AK20" s="19"/>
      <c r="AL20" s="19"/>
      <c r="AM20" s="20"/>
      <c r="AN20" s="20"/>
      <c r="AO20" s="21"/>
    </row>
    <row r="21" spans="1:41" ht="14.25" customHeight="1" thickBot="1" x14ac:dyDescent="0.3">
      <c r="A21" s="41"/>
      <c r="B21" s="41"/>
      <c r="G21" s="33" t="str">
        <f>IF(G3= "Неделя 8", "", A20)</f>
        <v>-</v>
      </c>
      <c r="H21" s="27" t="str">
        <f>IF(G21="-","",IF($G$3="Неделя 8","","3х6-10"))</f>
        <v/>
      </c>
      <c r="I21" s="77" t="str">
        <f>IF(G21="-","",IF($G$3="Неделя 7","RPE: 7",IF($G$3="Неделя 8","","RPE: 8")))</f>
        <v/>
      </c>
      <c r="J21" s="55"/>
      <c r="S21" s="2"/>
      <c r="T21" s="2"/>
      <c r="U21" s="2"/>
      <c r="V21" s="2"/>
      <c r="W21" s="14"/>
      <c r="X21" s="15"/>
      <c r="Y21" s="16"/>
      <c r="Z21" s="16"/>
      <c r="AA21" s="16" t="s">
        <v>49</v>
      </c>
      <c r="AB21" s="15"/>
      <c r="AC21" s="15"/>
      <c r="AD21" s="15"/>
      <c r="AE21" s="15"/>
      <c r="AF21" s="15"/>
      <c r="AG21" s="15"/>
      <c r="AH21" s="15"/>
      <c r="AI21" s="15"/>
      <c r="AJ21" s="19"/>
      <c r="AK21" s="19"/>
      <c r="AL21" s="19"/>
      <c r="AM21" s="20"/>
      <c r="AN21" s="20"/>
      <c r="AO21" s="21"/>
    </row>
    <row r="22" spans="1:41" ht="14.25" customHeight="1" x14ac:dyDescent="0.25">
      <c r="A22" s="72" t="s">
        <v>63</v>
      </c>
      <c r="B22" s="73"/>
      <c r="S22" s="2"/>
      <c r="T22" s="2"/>
      <c r="U22" s="2"/>
      <c r="V22" s="2"/>
      <c r="W22" s="14"/>
      <c r="X22" s="15"/>
      <c r="Y22" s="16"/>
      <c r="Z22" s="16"/>
      <c r="AA22" s="17" t="s">
        <v>50</v>
      </c>
      <c r="AB22" s="15"/>
      <c r="AC22" s="15"/>
      <c r="AD22" s="15"/>
      <c r="AE22" s="15"/>
      <c r="AF22" s="15"/>
      <c r="AG22" s="15"/>
      <c r="AH22" s="15"/>
      <c r="AI22" s="15"/>
      <c r="AJ22" s="19"/>
      <c r="AK22" s="19"/>
      <c r="AL22" s="19"/>
      <c r="AM22" s="20"/>
      <c r="AN22" s="20"/>
      <c r="AO22" s="21"/>
    </row>
    <row r="23" spans="1:41" ht="14.25" customHeight="1" thickBot="1" x14ac:dyDescent="0.3">
      <c r="A23" s="74" t="s">
        <v>60</v>
      </c>
      <c r="B23" s="75"/>
      <c r="S23" s="2"/>
      <c r="T23" s="2"/>
      <c r="U23" s="2"/>
      <c r="V23" s="2"/>
      <c r="W23" s="14"/>
      <c r="X23" s="15"/>
      <c r="Y23" s="16"/>
      <c r="Z23" s="16"/>
      <c r="AA23" s="17" t="s">
        <v>51</v>
      </c>
      <c r="AB23" s="15"/>
      <c r="AC23" s="15"/>
      <c r="AD23" s="15"/>
      <c r="AE23" s="15"/>
      <c r="AF23" s="15"/>
      <c r="AG23" s="15"/>
      <c r="AH23" s="15"/>
      <c r="AI23" s="15"/>
      <c r="AJ23" s="19"/>
      <c r="AK23" s="19"/>
      <c r="AL23" s="19"/>
      <c r="AM23" s="20"/>
      <c r="AN23" s="20"/>
      <c r="AO23" s="21"/>
    </row>
    <row r="24" spans="1:41" ht="14.25" customHeight="1" x14ac:dyDescent="0.25">
      <c r="S24" s="2"/>
      <c r="T24" s="2"/>
      <c r="U24" s="2"/>
      <c r="V24" s="2"/>
      <c r="W24" s="14"/>
      <c r="X24" s="15"/>
      <c r="Y24" s="16"/>
      <c r="Z24" s="16"/>
      <c r="AA24" s="17" t="s">
        <v>52</v>
      </c>
      <c r="AB24" s="15"/>
      <c r="AC24" s="15"/>
      <c r="AD24" s="15"/>
      <c r="AE24" s="15"/>
      <c r="AF24" s="15"/>
      <c r="AG24" s="15"/>
      <c r="AH24" s="15"/>
      <c r="AI24" s="15"/>
      <c r="AJ24" s="19"/>
      <c r="AK24" s="19"/>
      <c r="AL24" s="19"/>
      <c r="AM24" s="20"/>
      <c r="AN24" s="20"/>
      <c r="AO24" s="21"/>
    </row>
    <row r="25" spans="1:41" ht="14.25" customHeight="1" x14ac:dyDescent="0.25">
      <c r="S25" s="2"/>
      <c r="T25" s="2"/>
      <c r="U25" s="2"/>
      <c r="V25" s="2"/>
      <c r="W25" s="14"/>
      <c r="X25" s="15"/>
      <c r="Y25" s="16"/>
      <c r="Z25" s="16"/>
      <c r="AA25" s="17" t="s">
        <v>53</v>
      </c>
      <c r="AB25" s="15"/>
      <c r="AC25" s="15"/>
      <c r="AD25" s="15"/>
      <c r="AE25" s="15"/>
      <c r="AF25" s="15"/>
      <c r="AG25" s="15"/>
      <c r="AH25" s="15"/>
      <c r="AI25" s="15"/>
      <c r="AJ25" s="19"/>
      <c r="AK25" s="19"/>
      <c r="AL25" s="19"/>
      <c r="AM25" s="20"/>
      <c r="AN25" s="20"/>
      <c r="AO25" s="21"/>
    </row>
    <row r="26" spans="1:41" ht="14.25" customHeight="1" x14ac:dyDescent="0.25">
      <c r="S26" s="2"/>
      <c r="T26" s="2"/>
      <c r="U26" s="2"/>
      <c r="V26" s="2"/>
      <c r="W26" s="14"/>
      <c r="X26" s="15"/>
      <c r="Y26" s="16"/>
      <c r="Z26" s="16"/>
      <c r="AA26" s="17" t="s">
        <v>54</v>
      </c>
      <c r="AB26" s="15"/>
      <c r="AC26" s="15"/>
      <c r="AD26" s="15"/>
      <c r="AE26" s="15"/>
      <c r="AF26" s="15"/>
      <c r="AG26" s="15"/>
      <c r="AH26" s="15"/>
      <c r="AI26" s="15"/>
      <c r="AJ26" s="19"/>
      <c r="AK26" s="19"/>
      <c r="AL26" s="19"/>
      <c r="AM26" s="20"/>
      <c r="AN26" s="20"/>
      <c r="AO26" s="21"/>
    </row>
    <row r="27" spans="1:41" ht="14.25" customHeight="1" x14ac:dyDescent="0.25">
      <c r="S27" s="2"/>
      <c r="T27" s="2"/>
      <c r="U27" s="2"/>
      <c r="V27" s="2"/>
      <c r="W27" s="14"/>
      <c r="X27" s="15"/>
      <c r="Y27" s="16"/>
      <c r="Z27" s="16"/>
      <c r="AA27" s="17" t="s">
        <v>55</v>
      </c>
      <c r="AB27" s="15"/>
      <c r="AC27" s="15"/>
      <c r="AD27" s="15"/>
      <c r="AE27" s="15"/>
      <c r="AF27" s="15"/>
      <c r="AG27" s="15"/>
      <c r="AH27" s="15"/>
      <c r="AI27" s="15"/>
      <c r="AJ27" s="19"/>
      <c r="AK27" s="19"/>
      <c r="AL27" s="19"/>
      <c r="AM27" s="20"/>
      <c r="AN27" s="20"/>
      <c r="AO27" s="21"/>
    </row>
    <row r="28" spans="1:41" ht="14.25" customHeight="1" x14ac:dyDescent="0.25">
      <c r="S28" s="2"/>
      <c r="T28" s="2"/>
      <c r="U28" s="2"/>
      <c r="V28" s="2"/>
      <c r="W28" s="14"/>
      <c r="X28" s="15"/>
      <c r="Y28" s="16"/>
      <c r="Z28" s="16"/>
      <c r="AA28" s="16"/>
      <c r="AB28" s="15"/>
      <c r="AC28" s="15"/>
      <c r="AD28" s="15"/>
      <c r="AE28" s="15"/>
      <c r="AF28" s="15"/>
      <c r="AG28" s="15"/>
      <c r="AH28" s="15"/>
      <c r="AI28" s="15"/>
      <c r="AJ28" s="19"/>
      <c r="AK28" s="19"/>
      <c r="AL28" s="19"/>
      <c r="AM28" s="20"/>
      <c r="AN28" s="20"/>
      <c r="AO28" s="21"/>
    </row>
    <row r="29" spans="1:41" ht="14.25" customHeight="1" x14ac:dyDescent="0.25">
      <c r="S29" s="2"/>
      <c r="T29" s="2"/>
      <c r="U29" s="2"/>
      <c r="V29" s="2"/>
      <c r="W29" s="14"/>
      <c r="X29" s="15"/>
      <c r="Y29" s="16"/>
      <c r="Z29" s="16"/>
      <c r="AA29" s="16"/>
      <c r="AB29" s="15"/>
      <c r="AC29" s="15"/>
      <c r="AD29" s="15"/>
      <c r="AE29" s="15"/>
      <c r="AF29" s="15"/>
      <c r="AG29" s="15"/>
      <c r="AH29" s="15"/>
      <c r="AI29" s="15"/>
      <c r="AJ29" s="19"/>
      <c r="AK29" s="19"/>
      <c r="AL29" s="19"/>
      <c r="AM29" s="21"/>
      <c r="AN29" s="21"/>
      <c r="AO29" s="21"/>
    </row>
    <row r="30" spans="1:41" ht="14.25" customHeight="1" x14ac:dyDescent="0.25">
      <c r="S30" s="2"/>
      <c r="T30" s="2"/>
      <c r="U30" s="2"/>
      <c r="V30" s="2"/>
      <c r="W30" s="14"/>
      <c r="X30" s="15"/>
      <c r="Y30" s="16"/>
      <c r="Z30" s="16"/>
      <c r="AA30" s="16"/>
      <c r="AB30" s="15"/>
      <c r="AC30" s="15"/>
      <c r="AD30" s="15"/>
      <c r="AE30" s="15"/>
      <c r="AF30" s="15"/>
      <c r="AG30" s="15"/>
      <c r="AH30" s="15"/>
      <c r="AI30" s="15"/>
      <c r="AJ30" s="19"/>
      <c r="AK30" s="19"/>
      <c r="AL30" s="19"/>
      <c r="AM30" s="21"/>
      <c r="AN30" s="21"/>
      <c r="AO30" s="21"/>
    </row>
    <row r="31" spans="1:41" ht="14.25" customHeight="1" x14ac:dyDescent="0.25">
      <c r="S31" s="1"/>
      <c r="T31" s="1"/>
      <c r="U31" s="1"/>
      <c r="V31" s="1"/>
      <c r="W31" s="14"/>
      <c r="X31" s="19"/>
      <c r="Y31" s="50"/>
      <c r="Z31" s="50"/>
      <c r="AA31" s="50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21"/>
      <c r="AN31" s="21"/>
      <c r="AO31" s="21"/>
    </row>
    <row r="32" spans="1:41" ht="14.25" customHeight="1" x14ac:dyDescent="0.25">
      <c r="W32" s="13"/>
      <c r="X32" s="49"/>
      <c r="Y32" s="50"/>
      <c r="Z32" s="50"/>
      <c r="AA32" s="50"/>
      <c r="AB32" s="19"/>
      <c r="AC32" s="19"/>
      <c r="AD32" s="19"/>
      <c r="AE32" s="19"/>
      <c r="AF32" s="51"/>
      <c r="AG32" s="51"/>
      <c r="AH32" s="51"/>
      <c r="AI32" s="51"/>
      <c r="AJ32" s="51"/>
      <c r="AK32" s="51"/>
      <c r="AL32" s="51"/>
      <c r="AM32" s="21"/>
      <c r="AN32" s="21"/>
      <c r="AO32" s="21"/>
    </row>
    <row r="33" spans="24:41" ht="14.25" customHeight="1" x14ac:dyDescent="0.25">
      <c r="X33" s="49"/>
      <c r="Y33" s="50"/>
      <c r="Z33" s="50"/>
      <c r="AA33" s="50"/>
      <c r="AB33" s="19"/>
      <c r="AC33" s="19"/>
      <c r="AD33" s="19"/>
      <c r="AE33" s="19"/>
      <c r="AF33" s="51"/>
      <c r="AG33" s="51"/>
      <c r="AH33" s="51"/>
      <c r="AI33" s="51"/>
      <c r="AJ33" s="51"/>
      <c r="AK33" s="51"/>
      <c r="AL33" s="21"/>
      <c r="AM33" s="21"/>
      <c r="AN33" s="21"/>
      <c r="AO33" s="21"/>
    </row>
    <row r="34" spans="24:41" ht="14.25" customHeight="1" x14ac:dyDescent="0.25">
      <c r="X34" s="49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21"/>
      <c r="AM34" s="21"/>
      <c r="AN34" s="21"/>
      <c r="AO34" s="21"/>
    </row>
    <row r="35" spans="24:41" ht="14.25" customHeight="1" x14ac:dyDescent="0.25"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24:41" ht="14.25" customHeight="1" x14ac:dyDescent="0.25"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24:41" ht="14.25" customHeight="1" x14ac:dyDescent="0.25"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24:41" ht="14.25" customHeight="1" x14ac:dyDescent="0.25"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24:41" ht="14.25" customHeight="1" x14ac:dyDescent="0.25"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24:41" ht="14.25" customHeight="1" x14ac:dyDescent="0.25"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24:41" ht="14.25" customHeight="1" x14ac:dyDescent="0.25"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24:41" ht="14.25" customHeight="1" x14ac:dyDescent="0.25"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24:41" ht="14.25" customHeight="1" x14ac:dyDescent="0.25"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24:41" ht="14.25" customHeight="1" x14ac:dyDescent="0.25"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24:41" ht="14.25" customHeight="1" x14ac:dyDescent="0.25"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24:41" ht="14.25" customHeight="1" x14ac:dyDescent="0.25"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24:41" ht="14.25" customHeight="1" x14ac:dyDescent="0.25"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24:41" ht="14.25" customHeight="1" x14ac:dyDescent="0.25"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25:41" ht="14.25" customHeight="1" x14ac:dyDescent="0.25"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25:41" ht="14.25" customHeight="1" x14ac:dyDescent="0.25"/>
    <row r="51" spans="25:41" ht="14.25" customHeight="1" x14ac:dyDescent="0.25"/>
    <row r="52" spans="25:41" ht="14.25" customHeight="1" x14ac:dyDescent="0.25"/>
    <row r="53" spans="25:41" ht="14.25" customHeight="1" x14ac:dyDescent="0.25"/>
    <row r="54" spans="25:41" ht="14.25" customHeight="1" x14ac:dyDescent="0.25"/>
    <row r="55" spans="25:41" ht="14.25" customHeight="1" x14ac:dyDescent="0.25"/>
    <row r="56" spans="25:41" ht="14.25" customHeight="1" x14ac:dyDescent="0.25"/>
    <row r="57" spans="25:41" ht="14.25" customHeight="1" x14ac:dyDescent="0.25"/>
    <row r="58" spans="25:41" ht="14.25" customHeight="1" x14ac:dyDescent="0.25"/>
    <row r="59" spans="25:41" ht="14.25" customHeight="1" x14ac:dyDescent="0.25"/>
    <row r="60" spans="25:41" ht="14.25" customHeight="1" x14ac:dyDescent="0.25"/>
    <row r="61" spans="25:41" ht="14.25" customHeight="1" x14ac:dyDescent="0.25"/>
    <row r="62" spans="25:41" ht="14.25" customHeight="1" x14ac:dyDescent="0.25"/>
    <row r="63" spans="25:41" ht="14.25" customHeight="1" x14ac:dyDescent="0.25"/>
    <row r="64" spans="25:4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mergeCells count="23">
    <mergeCell ref="A22:B22"/>
    <mergeCell ref="A23:B23"/>
    <mergeCell ref="A20:B20"/>
    <mergeCell ref="A16:B16"/>
    <mergeCell ref="I21:J21"/>
    <mergeCell ref="I19:J19"/>
    <mergeCell ref="I20:J20"/>
    <mergeCell ref="A19:B19"/>
    <mergeCell ref="A17:B17"/>
    <mergeCell ref="A18:B18"/>
    <mergeCell ref="I9:J9"/>
    <mergeCell ref="G3:J3"/>
    <mergeCell ref="I7:J7"/>
    <mergeCell ref="I8:J8"/>
    <mergeCell ref="A9:B9"/>
    <mergeCell ref="A10:B10"/>
    <mergeCell ref="I15:J15"/>
    <mergeCell ref="A15:B15"/>
    <mergeCell ref="A11:B11"/>
    <mergeCell ref="A12:B12"/>
    <mergeCell ref="I13:J13"/>
    <mergeCell ref="I14:J14"/>
    <mergeCell ref="A14:B14"/>
  </mergeCells>
  <dataValidations count="11">
    <dataValidation type="list" allowBlank="1" showErrorMessage="1" sqref="A15" xr:uid="{00000000-0002-0000-0000-000000000000}">
      <formula1>$Z$11:$AD$11</formula1>
    </dataValidation>
    <dataValidation type="list" allowBlank="1" showErrorMessage="1" sqref="A17" xr:uid="{00000000-0002-0000-0000-000001000000}">
      <formula1>$Z$8:$AA$8</formula1>
    </dataValidation>
    <dataValidation type="list" allowBlank="1" showErrorMessage="1" sqref="A20" xr:uid="{00000000-0002-0000-0000-000002000000}">
      <formula1>$Z$9:$AE$9</formula1>
    </dataValidation>
    <dataValidation type="list" allowBlank="1" showErrorMessage="1" sqref="A10" xr:uid="{00000000-0002-0000-0000-000003000000}">
      <formula1>$Z$4:$AF$4</formula1>
    </dataValidation>
    <dataValidation type="list" allowBlank="1" showErrorMessage="1" sqref="G3" xr:uid="{00000000-0002-0000-0000-000004000000}">
      <formula1>$AA$19:$AA$27</formula1>
    </dataValidation>
    <dataValidation type="list" allowBlank="1" showErrorMessage="1" sqref="A18" xr:uid="{00000000-0002-0000-0000-000005000000}">
      <formula1>$Z$10:$AA$10</formula1>
    </dataValidation>
    <dataValidation type="list" allowBlank="1" showErrorMessage="1" sqref="A12" xr:uid="{00000000-0002-0000-0000-000006000000}">
      <formula1>$Z$6:$AE$6</formula1>
    </dataValidation>
    <dataValidation type="list" allowBlank="1" showErrorMessage="1" sqref="A19" xr:uid="{00000000-0002-0000-0000-000007000000}">
      <formula1>$Z$13:$AC$13</formula1>
    </dataValidation>
    <dataValidation type="list" allowBlank="1" showErrorMessage="1" sqref="A11" xr:uid="{00000000-0002-0000-0000-000008000000}">
      <formula1>$Z$5:$AE$5</formula1>
    </dataValidation>
    <dataValidation type="list" allowBlank="1" showErrorMessage="1" sqref="A16" xr:uid="{00000000-0002-0000-0000-000009000000}">
      <formula1>$Z$12:$AA$12</formula1>
    </dataValidation>
    <dataValidation type="list" allowBlank="1" showInputMessage="1" showErrorMessage="1" sqref="A23:B23" xr:uid="{00000000-0002-0000-0000-00000A000000}">
      <formula1>$AA$15:$AA$17</formula1>
    </dataValidation>
  </dataValidation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54"/>
  <sheetViews>
    <sheetView zoomScaleNormal="100" workbookViewId="0">
      <selection activeCell="L9" sqref="L9"/>
    </sheetView>
  </sheetViews>
  <sheetFormatPr defaultRowHeight="15" x14ac:dyDescent="0.25"/>
  <cols>
    <col min="14" max="14" width="10.140625" customWidth="1"/>
  </cols>
  <sheetData>
    <row r="2" spans="1:14" ht="55.15" customHeight="1" x14ac:dyDescent="0.4">
      <c r="A2" s="81" t="s">
        <v>56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47"/>
    </row>
    <row r="3" spans="1:14" ht="18.75" x14ac:dyDescent="0.4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14" ht="63" customHeight="1" x14ac:dyDescent="0.4">
      <c r="A4" s="80" t="s">
        <v>57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47"/>
      <c r="N4" s="47"/>
    </row>
    <row r="5" spans="1:14" ht="18.75" x14ac:dyDescent="0.4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4" ht="18.75" x14ac:dyDescent="0.4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4" ht="18.75" x14ac:dyDescent="0.4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4" ht="18.75" x14ac:dyDescent="0.4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1:14" ht="18.75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</row>
    <row r="10" spans="1:14" ht="18.75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4" ht="18.75" x14ac:dyDescent="0.4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14" ht="18.75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spans="1:14" ht="14.45" customHeight="1" x14ac:dyDescent="0.25">
      <c r="A13" s="80" t="s">
        <v>58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48"/>
      <c r="N13" s="48"/>
    </row>
    <row r="14" spans="1:14" ht="55.15" customHeight="1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48"/>
      <c r="N14" s="48"/>
    </row>
    <row r="15" spans="1:14" ht="18.75" x14ac:dyDescent="0.4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spans="1:14" ht="18.75" x14ac:dyDescent="0.4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spans="1:14" ht="18.75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spans="1:14" ht="18.75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</row>
    <row r="19" spans="1:14" ht="18.75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</row>
    <row r="20" spans="1:14" ht="18.75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8" spans="1:14" ht="103.9" customHeight="1" x14ac:dyDescent="0.25">
      <c r="A28" s="80" t="s">
        <v>65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40" spans="1:27" ht="10.5" customHeight="1" x14ac:dyDescent="0.25"/>
    <row r="41" spans="1:27" hidden="1" x14ac:dyDescent="0.25"/>
    <row r="42" spans="1:27" ht="14.25" hidden="1" customHeight="1" x14ac:dyDescent="0.25">
      <c r="A42" s="80" t="s">
        <v>64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ht="15" customHeight="1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ht="14.45" customHeight="1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69.9" customHeight="1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54" spans="1:7" ht="43.15" customHeight="1" x14ac:dyDescent="0.25">
      <c r="A54" s="80" t="s">
        <v>59</v>
      </c>
      <c r="B54" s="80"/>
      <c r="C54" s="80"/>
      <c r="D54" s="80"/>
      <c r="E54" s="80"/>
      <c r="F54" s="80"/>
      <c r="G54" s="80"/>
    </row>
  </sheetData>
  <mergeCells count="6">
    <mergeCell ref="A54:G54"/>
    <mergeCell ref="A2:M2"/>
    <mergeCell ref="A4:L4"/>
    <mergeCell ref="A13:L14"/>
    <mergeCell ref="A28:L28"/>
    <mergeCell ref="A42:L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Программа</vt:lpstr>
      <vt:lpstr>Инструкция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2024-05-14T18:54:47Z</dcterms:modified>
</cp:coreProperties>
</file>