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Программы\"/>
    </mc:Choice>
  </mc:AlternateContent>
  <xr:revisionPtr revIDLastSave="0" documentId="13_ncr:1_{280ECA82-239F-4BFB-96D1-BA89CCA8D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Генератор" sheetId="2" r:id="rId1"/>
    <sheet name="Инструкция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2" l="1"/>
  <c r="J11" i="2"/>
  <c r="J16" i="2"/>
  <c r="J21" i="2"/>
  <c r="J20" i="2"/>
  <c r="J15" i="2"/>
  <c r="J10" i="2"/>
  <c r="J5" i="2"/>
  <c r="I22" i="2" l="1"/>
  <c r="I17" i="2"/>
  <c r="I7" i="2"/>
  <c r="I12" i="2"/>
  <c r="G23" i="2"/>
  <c r="I23" i="2" s="1"/>
  <c r="G13" i="2"/>
  <c r="H13" i="2" s="1"/>
  <c r="G18" i="2"/>
  <c r="I18" i="2" s="1"/>
  <c r="G8" i="2"/>
  <c r="H8" i="2" s="1"/>
  <c r="H18" i="2" l="1"/>
  <c r="I13" i="2"/>
  <c r="I8" i="2"/>
  <c r="H23" i="2"/>
  <c r="I21" i="2"/>
  <c r="I20" i="2"/>
  <c r="I15" i="2"/>
  <c r="I10" i="2"/>
  <c r="I5" i="2"/>
  <c r="H20" i="2" l="1"/>
  <c r="H15" i="2"/>
  <c r="H10" i="2"/>
  <c r="H5" i="2"/>
  <c r="G22" i="2"/>
  <c r="G17" i="2"/>
  <c r="G12" i="2"/>
  <c r="G21" i="2"/>
  <c r="G16" i="2"/>
  <c r="G11" i="2"/>
  <c r="G6" i="2"/>
  <c r="G7" i="2"/>
  <c r="I16" i="2" l="1"/>
  <c r="I11" i="2"/>
  <c r="H22" i="2"/>
  <c r="H21" i="2"/>
  <c r="H17" i="2"/>
  <c r="H16" i="2"/>
  <c r="H12" i="2"/>
  <c r="H11" i="2"/>
  <c r="H7" i="2"/>
  <c r="H6" i="2"/>
  <c r="I6" i="2"/>
</calcChain>
</file>

<file path=xl/sharedStrings.xml><?xml version="1.0" encoding="utf-8"?>
<sst xmlns="http://schemas.openxmlformats.org/spreadsheetml/2006/main" count="86" uniqueCount="65">
  <si>
    <t>подходы/повторы</t>
  </si>
  <si>
    <t xml:space="preserve">День1 </t>
  </si>
  <si>
    <t xml:space="preserve">День2 </t>
  </si>
  <si>
    <t xml:space="preserve">День3 </t>
  </si>
  <si>
    <t xml:space="preserve">День4 </t>
  </si>
  <si>
    <t xml:space="preserve">Становая тяга </t>
  </si>
  <si>
    <t xml:space="preserve">Жим  лежа </t>
  </si>
  <si>
    <t xml:space="preserve">Приседания </t>
  </si>
  <si>
    <t xml:space="preserve">Жим стоя </t>
  </si>
  <si>
    <t xml:space="preserve">Вес </t>
  </si>
  <si>
    <t xml:space="preserve">Упражнения </t>
  </si>
  <si>
    <t>Неделя 2</t>
  </si>
  <si>
    <t>Неделя 1</t>
  </si>
  <si>
    <t>Неделя 3</t>
  </si>
  <si>
    <t>Неделя 4</t>
  </si>
  <si>
    <t>Неделя 5</t>
  </si>
  <si>
    <t>Неделя 6</t>
  </si>
  <si>
    <t>Неделя 7</t>
  </si>
  <si>
    <t>Неделя 8</t>
  </si>
  <si>
    <t>Жим узким хватом</t>
  </si>
  <si>
    <t>Жим обратным хватом</t>
  </si>
  <si>
    <t>Жим на наклонной скамье</t>
  </si>
  <si>
    <t>Жим гантелей лежа</t>
  </si>
  <si>
    <t>Брусья</t>
  </si>
  <si>
    <t>Гуд-морнинг</t>
  </si>
  <si>
    <t>Тяга из ямы</t>
  </si>
  <si>
    <t>Классическая становая тяга</t>
  </si>
  <si>
    <t>Становая тяга сумо</t>
  </si>
  <si>
    <t>Приседания Зерчера</t>
  </si>
  <si>
    <t>Приседания со штангой на груди</t>
  </si>
  <si>
    <t>Приседания с высоким грифом</t>
  </si>
  <si>
    <t>Приседания с низком грифом</t>
  </si>
  <si>
    <t>Болгарские сплит-приседания</t>
  </si>
  <si>
    <t>Армейский жим гантелей</t>
  </si>
  <si>
    <t>Отжимания в стойке на руках</t>
  </si>
  <si>
    <t>Армейский жим гирь</t>
  </si>
  <si>
    <t>Армейский жим одной рукой</t>
  </si>
  <si>
    <t xml:space="preserve">Румынская тяга  </t>
  </si>
  <si>
    <t xml:space="preserve">Кликни чтобы выбрать доп. тягу </t>
  </si>
  <si>
    <t xml:space="preserve">Кликни чтобы выбрать доп. г/жим </t>
  </si>
  <si>
    <t xml:space="preserve">Кликни чтобы выбрать доп. присед </t>
  </si>
  <si>
    <t xml:space="preserve">Кликни чтобы выбрать доп. в/жим </t>
  </si>
  <si>
    <t xml:space="preserve">Кликни чтобы выбрать неделю </t>
  </si>
  <si>
    <t>Тяга штанги в наклоне</t>
  </si>
  <si>
    <t>Горизонтальный блок</t>
  </si>
  <si>
    <t>Тяга гантели в наклоне</t>
  </si>
  <si>
    <t>Рычажная горизонтальная тяга</t>
  </si>
  <si>
    <t xml:space="preserve">Упражнение на пресс </t>
  </si>
  <si>
    <t>Подтягивания</t>
  </si>
  <si>
    <t>Вертикальный блок</t>
  </si>
  <si>
    <t>Рычажная вертикальная тяга</t>
  </si>
  <si>
    <t>Упражнение на пресс</t>
  </si>
  <si>
    <t xml:space="preserve">Выбор вспомогательного упражнения </t>
  </si>
  <si>
    <t>-</t>
  </si>
  <si>
    <t xml:space="preserve">День 1 </t>
  </si>
  <si>
    <t xml:space="preserve">День 2 и 4 </t>
  </si>
  <si>
    <t xml:space="preserve">День 3 </t>
  </si>
  <si>
    <t xml:space="preserve">1пм </t>
  </si>
  <si>
    <t xml:space="preserve">Выбор упражнений офп </t>
  </si>
  <si>
    <t xml:space="preserve">Программа представляет из себя классический американский линейный цикл. </t>
  </si>
  <si>
    <t>Из особенностей можно выделить то, что в данной программе жим стоя используется как 4й основной подъем.</t>
  </si>
  <si>
    <t>Для того, что бы запустить цикл, введите свои актуальные одноповторные максимумы в соответствующие окна:</t>
  </si>
  <si>
    <t>Затем, выберите при помощи стрелочки вспомогательные упражнения для основных подъемов, которые по вашему мнению вам подойдут.</t>
  </si>
  <si>
    <t xml:space="preserve">Далее выберите упражнения офп, которые сочтете нужными. Важно отметить, что вы можете отказаться от выполнения офп упражнением, проходя данную программу в минималистичном варианте. Упражнение на пресс идет на ваш выбор. </t>
  </si>
  <si>
    <t>Так же, с помощью стрелки, переключайтесь между тренировочными неделями.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</si>
</sst>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10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0"/>
      <name val="Arial"/>
      <family val="2"/>
      <charset val="204"/>
    </font>
    <font>
      <sz val="12"/>
      <color theme="0"/>
      <name val="Arial"/>
      <family val="2"/>
      <charset val="204"/>
    </font>
    <font>
      <sz val="11"/>
      <color theme="1"/>
      <name val="Arial Black"/>
      <family val="2"/>
      <charset val="204"/>
    </font>
    <font>
      <sz val="18"/>
      <color theme="0"/>
      <name val="Arial Black"/>
      <family val="2"/>
      <charset val="204"/>
    </font>
    <font>
      <b/>
      <u/>
      <sz val="12"/>
      <name val="Arial Black"/>
      <family val="2"/>
      <charset val="204"/>
    </font>
    <font>
      <sz val="11"/>
      <name val="Arial Blac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5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 applyBorder="1" applyAlignment="1">
      <alignment vertic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0" fontId="6" fillId="0" borderId="0" xfId="0" applyFont="1"/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center"/>
    </xf>
    <xf numFmtId="0" fontId="6" fillId="2" borderId="20" xfId="0" applyFont="1" applyFill="1" applyBorder="1"/>
    <xf numFmtId="0" fontId="6" fillId="2" borderId="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 vertical="center"/>
    </xf>
    <xf numFmtId="0" fontId="6" fillId="6" borderId="24" xfId="0" applyFont="1" applyFill="1" applyBorder="1"/>
    <xf numFmtId="0" fontId="6" fillId="6" borderId="5" xfId="0" applyFont="1" applyFill="1" applyBorder="1" applyAlignment="1">
      <alignment horizontal="left"/>
    </xf>
    <xf numFmtId="0" fontId="6" fillId="6" borderId="25" xfId="0" applyFont="1" applyFill="1" applyBorder="1" applyAlignment="1">
      <alignment vertical="center"/>
    </xf>
    <xf numFmtId="0" fontId="6" fillId="6" borderId="2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4" borderId="7" xfId="0" applyFont="1" applyFill="1" applyBorder="1"/>
    <xf numFmtId="0" fontId="6" fillId="4" borderId="26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5" borderId="3" xfId="0" applyFont="1" applyFill="1" applyBorder="1" applyAlignment="1">
      <alignment vertical="center"/>
    </xf>
    <xf numFmtId="0" fontId="0" fillId="0" borderId="27" xfId="0" applyBorder="1"/>
    <xf numFmtId="0" fontId="6" fillId="4" borderId="29" xfId="0" applyFont="1" applyFill="1" applyBorder="1"/>
    <xf numFmtId="0" fontId="6" fillId="4" borderId="30" xfId="0" applyFont="1" applyFill="1" applyBorder="1" applyAlignment="1">
      <alignment horizontal="center"/>
    </xf>
    <xf numFmtId="0" fontId="6" fillId="6" borderId="31" xfId="0" applyFont="1" applyFill="1" applyBorder="1"/>
    <xf numFmtId="0" fontId="6" fillId="2" borderId="32" xfId="0" applyFont="1" applyFill="1" applyBorder="1" applyAlignment="1">
      <alignment horizontal="center"/>
    </xf>
    <xf numFmtId="0" fontId="6" fillId="6" borderId="33" xfId="0" applyFont="1" applyFill="1" applyBorder="1" applyAlignment="1">
      <alignment horizontal="center"/>
    </xf>
    <xf numFmtId="0" fontId="6" fillId="0" borderId="27" xfId="0" applyFont="1" applyBorder="1" applyAlignment="1"/>
    <xf numFmtId="0" fontId="6" fillId="0" borderId="14" xfId="0" applyFont="1" applyFill="1" applyBorder="1" applyAlignment="1">
      <alignment horizontal="left"/>
    </xf>
    <xf numFmtId="0" fontId="6" fillId="0" borderId="16" xfId="0" applyFont="1" applyFill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40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7" fillId="7" borderId="22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7" fillId="7" borderId="34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Обычный" xfId="0" builtinId="0" customBuiltin="1"/>
  </cellStyles>
  <dxfs count="0"/>
  <tableStyles count="0" defaultTableStyle="TableStyleMedium2" defaultPivotStyle="PivotStyleLight16"/>
  <colors>
    <mruColors>
      <color rgb="FFCCFFCC"/>
      <color rgb="FFCCFF66"/>
      <color rgb="FF99FF66"/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10</xdr:row>
      <xdr:rowOff>161925</xdr:rowOff>
    </xdr:from>
    <xdr:to>
      <xdr:col>5</xdr:col>
      <xdr:colOff>209117</xdr:colOff>
      <xdr:row>20</xdr:row>
      <xdr:rowOff>133127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FC766F4-CB01-46AA-A20C-F52A1D613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2095500"/>
          <a:ext cx="3466667" cy="1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27</xdr:row>
      <xdr:rowOff>19051</xdr:rowOff>
    </xdr:from>
    <xdr:to>
      <xdr:col>5</xdr:col>
      <xdr:colOff>657226</xdr:colOff>
      <xdr:row>38</xdr:row>
      <xdr:rowOff>87806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E7BDB86-B46F-45B8-BE87-C3D4C3A77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5029201"/>
          <a:ext cx="4076700" cy="205948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46</xdr:row>
      <xdr:rowOff>0</xdr:rowOff>
    </xdr:from>
    <xdr:to>
      <xdr:col>7</xdr:col>
      <xdr:colOff>101404</xdr:colOff>
      <xdr:row>54</xdr:row>
      <xdr:rowOff>161925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CC8922E-5721-4787-98E3-6B44A827F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8505825"/>
          <a:ext cx="4892479" cy="1609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95250</xdr:rowOff>
    </xdr:from>
    <xdr:to>
      <xdr:col>7</xdr:col>
      <xdr:colOff>384749</xdr:colOff>
      <xdr:row>70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2CF1ADE-09B3-4DEF-AA27-90AD0AAD2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10900"/>
          <a:ext cx="5185349" cy="1971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8"/>
  <sheetViews>
    <sheetView tabSelected="1" zoomScaleNormal="100" workbookViewId="0">
      <selection activeCell="G3" sqref="G3:J3"/>
    </sheetView>
  </sheetViews>
  <sheetFormatPr defaultRowHeight="14.25" x14ac:dyDescent="0.2"/>
  <cols>
    <col min="1" max="1" width="34.25" bestFit="1" customWidth="1"/>
    <col min="2" max="2" width="9.25" customWidth="1"/>
    <col min="3" max="5" width="5.75" customWidth="1"/>
    <col min="6" max="6" width="24.625" customWidth="1"/>
    <col min="7" max="7" width="38.75" customWidth="1"/>
    <col min="8" max="8" width="19.125" customWidth="1"/>
    <col min="9" max="9" width="9.375" bestFit="1" customWidth="1"/>
    <col min="10" max="10" width="3.125" customWidth="1"/>
    <col min="11" max="11" width="15.875" bestFit="1" customWidth="1"/>
    <col min="12" max="12" width="9.375" bestFit="1" customWidth="1"/>
    <col min="15" max="15" width="22.875" bestFit="1" customWidth="1"/>
    <col min="16" max="16" width="15.875" bestFit="1" customWidth="1"/>
    <col min="17" max="17" width="4.5" bestFit="1" customWidth="1"/>
    <col min="26" max="26" width="31.5" bestFit="1" customWidth="1"/>
    <col min="27" max="27" width="31.125" bestFit="1" customWidth="1"/>
    <col min="28" max="28" width="31.25" bestFit="1" customWidth="1"/>
    <col min="29" max="29" width="29.75" bestFit="1" customWidth="1"/>
    <col min="30" max="30" width="31" bestFit="1" customWidth="1"/>
    <col min="31" max="31" width="28.625" bestFit="1" customWidth="1"/>
  </cols>
  <sheetData>
    <row r="1" spans="1:36" x14ac:dyDescent="0.2">
      <c r="Y1" s="4"/>
      <c r="Z1" s="4"/>
      <c r="AA1" s="4"/>
      <c r="AB1" s="4"/>
      <c r="AC1" s="4"/>
      <c r="AD1" s="4"/>
      <c r="AE1" s="4"/>
      <c r="AF1" s="4"/>
    </row>
    <row r="2" spans="1:36" ht="15" thickBot="1" x14ac:dyDescent="0.25">
      <c r="W2" s="7"/>
      <c r="X2" s="7"/>
      <c r="Y2" s="7"/>
      <c r="Z2" s="7"/>
      <c r="AA2" s="7"/>
      <c r="AB2" s="7"/>
      <c r="AC2" s="7"/>
      <c r="AD2" s="7"/>
      <c r="AE2" s="4"/>
      <c r="AF2" s="4"/>
    </row>
    <row r="3" spans="1:36" ht="33.75" customHeight="1" thickBot="1" x14ac:dyDescent="0.45">
      <c r="A3" s="16" t="s">
        <v>10</v>
      </c>
      <c r="B3" s="17" t="s">
        <v>57</v>
      </c>
      <c r="C3" s="2"/>
      <c r="D3" s="2"/>
      <c r="E3" s="2"/>
      <c r="G3" s="52" t="s">
        <v>12</v>
      </c>
      <c r="H3" s="53"/>
      <c r="I3" s="53"/>
      <c r="J3" s="54"/>
      <c r="W3" s="7"/>
      <c r="X3" s="7"/>
      <c r="Y3" s="4"/>
      <c r="Z3" s="5"/>
      <c r="AA3" s="5"/>
      <c r="AB3" s="5"/>
      <c r="AC3" s="5"/>
      <c r="AD3" s="5"/>
      <c r="AE3" s="5"/>
      <c r="AF3" s="5"/>
      <c r="AG3" s="3"/>
      <c r="AH3" s="3"/>
      <c r="AI3" s="3"/>
      <c r="AJ3" s="3"/>
    </row>
    <row r="4" spans="1:36" ht="18.75" x14ac:dyDescent="0.4">
      <c r="A4" s="14" t="s">
        <v>5</v>
      </c>
      <c r="B4" s="15">
        <v>160</v>
      </c>
      <c r="C4" s="2"/>
      <c r="D4" s="2"/>
      <c r="E4" s="2"/>
      <c r="G4" s="22" t="s">
        <v>1</v>
      </c>
      <c r="H4" s="23" t="s">
        <v>0</v>
      </c>
      <c r="I4" s="24" t="s">
        <v>9</v>
      </c>
      <c r="J4" s="35"/>
      <c r="W4" s="7"/>
      <c r="X4" s="7"/>
      <c r="Y4" s="4"/>
      <c r="Z4" s="5" t="s">
        <v>38</v>
      </c>
      <c r="AA4" s="5" t="s">
        <v>24</v>
      </c>
      <c r="AB4" s="5" t="s">
        <v>37</v>
      </c>
      <c r="AC4" s="5" t="s">
        <v>25</v>
      </c>
      <c r="AD4" s="5" t="s">
        <v>26</v>
      </c>
      <c r="AE4" s="5" t="s">
        <v>27</v>
      </c>
      <c r="AF4" s="5"/>
      <c r="AG4" s="3"/>
      <c r="AH4" s="3"/>
      <c r="AI4" s="3"/>
      <c r="AJ4" s="3"/>
    </row>
    <row r="5" spans="1:36" ht="18.75" x14ac:dyDescent="0.4">
      <c r="A5" s="9" t="s">
        <v>6</v>
      </c>
      <c r="B5" s="10">
        <v>120</v>
      </c>
      <c r="C5" s="2"/>
      <c r="D5" s="2"/>
      <c r="E5" s="2"/>
      <c r="G5" s="25" t="s">
        <v>5</v>
      </c>
      <c r="H5" s="19" t="str">
        <f>IF($G$3="Неделя 6","3х3",IF($G$3="Неделя 7","2х2",IF($G$3="Неделя 8","Тест","5х5")))</f>
        <v>5х5</v>
      </c>
      <c r="I5" s="19">
        <f>IF($G$3="Неделя 1",MROUND(B4*0.66,2.5),IF($G$3="Неделя 2",MROUND(B4*0.7,2.5),IF($G$3="Неделя 3",MROUND(B4*0.74,2.5),IF($G$3="Неделя 4",MROUND(B4*0.78,2.5),IF($G$3="Неделя 5",MROUND(B4*0.82,2.5),IF($G$3="Неделя 6",MROUND(B4*0.86,2.5),IF($G$3="Неделя 7",MROUND(B4*0.9,2.5),IF($G$3="Неделя 8","1ПМ",""))))))))</f>
        <v>105</v>
      </c>
      <c r="J5" s="36" t="str">
        <f>IF(G3 = "Неделя 8", "", "т")</f>
        <v>т</v>
      </c>
      <c r="W5" s="7"/>
      <c r="X5" s="7"/>
      <c r="Y5" s="4"/>
      <c r="Z5" s="5" t="s">
        <v>39</v>
      </c>
      <c r="AA5" s="5" t="s">
        <v>19</v>
      </c>
      <c r="AB5" s="5" t="s">
        <v>20</v>
      </c>
      <c r="AC5" s="5" t="s">
        <v>21</v>
      </c>
      <c r="AD5" s="5" t="s">
        <v>22</v>
      </c>
      <c r="AE5" s="5" t="s">
        <v>23</v>
      </c>
      <c r="AF5" s="5"/>
      <c r="AG5" s="3"/>
      <c r="AH5" s="3"/>
      <c r="AI5" s="3"/>
      <c r="AJ5" s="3"/>
    </row>
    <row r="6" spans="1:36" ht="18.75" x14ac:dyDescent="0.4">
      <c r="A6" s="9" t="s">
        <v>7</v>
      </c>
      <c r="B6" s="10">
        <v>150</v>
      </c>
      <c r="C6" s="2"/>
      <c r="D6" s="2"/>
      <c r="E6" s="2"/>
      <c r="G6" s="25" t="str">
        <f>IF($G$3= "Неделя 8", "", "Жим  лежа")</f>
        <v>Жим  лежа</v>
      </c>
      <c r="H6" s="19" t="str">
        <f>IF($G$3="Неделя 7","3х3",IF($G$3="Неделя 8","","5х5"))</f>
        <v>5х5</v>
      </c>
      <c r="I6" s="19">
        <f>IF($G$3="Неделя 8","",MROUND(B5*0.65,2.5))</f>
        <v>77.5</v>
      </c>
      <c r="J6" s="36" t="str">
        <f>IF(G3 = "Неделя 8", "", "л")</f>
        <v>л</v>
      </c>
      <c r="W6" s="7"/>
      <c r="X6" s="7"/>
      <c r="Y6" s="4"/>
      <c r="Z6" s="5" t="s">
        <v>40</v>
      </c>
      <c r="AA6" s="5" t="s">
        <v>28</v>
      </c>
      <c r="AB6" s="5" t="s">
        <v>29</v>
      </c>
      <c r="AC6" s="5" t="s">
        <v>30</v>
      </c>
      <c r="AD6" s="5" t="s">
        <v>31</v>
      </c>
      <c r="AE6" s="5" t="s">
        <v>32</v>
      </c>
      <c r="AF6" s="5"/>
      <c r="AG6" s="3"/>
      <c r="AH6" s="3"/>
      <c r="AI6" s="3"/>
      <c r="AJ6" s="3"/>
    </row>
    <row r="7" spans="1:36" ht="19.5" thickBot="1" x14ac:dyDescent="0.45">
      <c r="A7" s="11" t="s">
        <v>8</v>
      </c>
      <c r="B7" s="12">
        <v>95</v>
      </c>
      <c r="C7" s="2"/>
      <c r="D7" s="2"/>
      <c r="E7" s="2"/>
      <c r="G7" s="26" t="str">
        <f>IF($G$3= "Неделя 8", "", A10)</f>
        <v xml:space="preserve">Кликни чтобы выбрать доп. тягу </v>
      </c>
      <c r="H7" s="18" t="str">
        <f>IF($G$3="Неделя 6","3х5",IF($G$3="Неделя 7","2х3",IF($G$3="Неделя 8","","2х5")))</f>
        <v>2х5</v>
      </c>
      <c r="I7" s="48" t="str">
        <f>IF($G$3="Неделя 7","RPE: 5",IF($G$3="Неделя 8","","RPE: 6-7"))</f>
        <v>RPE: 6-7</v>
      </c>
      <c r="J7" s="49"/>
      <c r="W7" s="7"/>
      <c r="X7" s="7"/>
      <c r="Y7" s="4"/>
      <c r="Z7" s="5" t="s">
        <v>41</v>
      </c>
      <c r="AA7" s="5" t="s">
        <v>33</v>
      </c>
      <c r="AB7" s="5" t="s">
        <v>34</v>
      </c>
      <c r="AC7" s="5" t="s">
        <v>35</v>
      </c>
      <c r="AD7" s="5" t="s">
        <v>36</v>
      </c>
      <c r="AE7" s="5"/>
      <c r="AF7" s="5"/>
      <c r="AG7" s="3"/>
      <c r="AH7" s="3"/>
      <c r="AI7" s="3"/>
      <c r="AJ7" s="3"/>
    </row>
    <row r="8" spans="1:36" ht="19.5" thickBot="1" x14ac:dyDescent="0.45">
      <c r="A8" s="1"/>
      <c r="B8" s="8"/>
      <c r="C8" s="2"/>
      <c r="D8" s="2"/>
      <c r="E8" s="2"/>
      <c r="G8" s="27" t="str">
        <f>IF(G3= "Неделя 8", "", B16)</f>
        <v>-</v>
      </c>
      <c r="H8" s="28" t="str">
        <f>IF(G8 = "-", "", IF(G8 = "", "", "3х6-8"))</f>
        <v/>
      </c>
      <c r="I8" s="55" t="str">
        <f>IF(G8 = "-", "", IF(G8 = "", "", "RPE: 6-7"))</f>
        <v/>
      </c>
      <c r="J8" s="56"/>
      <c r="W8" s="7"/>
      <c r="X8" s="7"/>
      <c r="Y8" s="5"/>
      <c r="Z8" s="5"/>
      <c r="AA8" s="5"/>
      <c r="AB8" s="5"/>
      <c r="AC8" s="5"/>
      <c r="AD8" s="5"/>
      <c r="AE8" s="5"/>
      <c r="AF8" s="5"/>
      <c r="AG8" s="3"/>
      <c r="AH8" s="3"/>
      <c r="AI8" s="3"/>
      <c r="AJ8" s="3"/>
    </row>
    <row r="9" spans="1:36" ht="19.5" thickBot="1" x14ac:dyDescent="0.45">
      <c r="A9" s="57" t="s">
        <v>52</v>
      </c>
      <c r="B9" s="58"/>
      <c r="C9" s="2"/>
      <c r="D9" s="2"/>
      <c r="E9" s="2"/>
      <c r="F9" s="32"/>
      <c r="G9" s="29" t="s">
        <v>2</v>
      </c>
      <c r="H9" s="20" t="s">
        <v>0</v>
      </c>
      <c r="I9" s="21" t="s">
        <v>9</v>
      </c>
      <c r="J9" s="37"/>
      <c r="W9" s="7"/>
      <c r="X9" s="7"/>
      <c r="Y9" s="5"/>
      <c r="Z9" s="5" t="s">
        <v>53</v>
      </c>
      <c r="AA9" s="5" t="s">
        <v>43</v>
      </c>
      <c r="AB9" s="5" t="s">
        <v>44</v>
      </c>
      <c r="AC9" s="5" t="s">
        <v>45</v>
      </c>
      <c r="AD9" s="5" t="s">
        <v>46</v>
      </c>
      <c r="AE9" s="5"/>
      <c r="AF9" s="5"/>
      <c r="AG9" s="3"/>
      <c r="AH9" s="3"/>
      <c r="AI9" s="3"/>
      <c r="AJ9" s="3"/>
    </row>
    <row r="10" spans="1:36" ht="18.75" x14ac:dyDescent="0.4">
      <c r="A10" s="59" t="s">
        <v>38</v>
      </c>
      <c r="B10" s="60"/>
      <c r="C10" s="2"/>
      <c r="D10" s="2"/>
      <c r="E10" s="2"/>
      <c r="F10" s="32"/>
      <c r="G10" s="30" t="s">
        <v>6</v>
      </c>
      <c r="H10" s="19" t="str">
        <f>IF($G$3="Неделя 6","3х3",IF($G$3="Неделя 7","2х2",IF($G$3="Неделя 8","Тест ","5х5")))</f>
        <v>5х5</v>
      </c>
      <c r="I10" s="19">
        <f>IF($G$3="Неделя 1",MROUND(B5*0.66,2.5),IF($G$3="Неделя 2",MROUND(B5*0.7,2.5),IF($G$3="Неделя 3",MROUND(B5*0.74,2.5),IF($G$3="Неделя 4",MROUND(B5*0.78,2.5),IF($G$3="Неделя 5",MROUND(B5*0.82,2.5),IF($G$3="Неделя 6",MROUND(B5*0.86,2.5),IF($G$3="Неделя 7",MROUND(B5*0.9,2.5),IF($G$3="Неделя 8","1ПМ",""))))))))</f>
        <v>80</v>
      </c>
      <c r="J10" s="36" t="str">
        <f>IF(G3 = "Неделя 8", "", "т")</f>
        <v>т</v>
      </c>
      <c r="W10" s="7"/>
      <c r="X10" s="7"/>
      <c r="Y10" s="5"/>
      <c r="Z10" s="5" t="s">
        <v>53</v>
      </c>
      <c r="AA10" s="5" t="s">
        <v>47</v>
      </c>
      <c r="AB10" s="5"/>
      <c r="AC10" s="5"/>
      <c r="AD10" s="5"/>
      <c r="AE10" s="5"/>
      <c r="AF10" s="5"/>
      <c r="AG10" s="3"/>
      <c r="AH10" s="3"/>
      <c r="AI10" s="3"/>
      <c r="AJ10" s="3"/>
    </row>
    <row r="11" spans="1:36" ht="18.75" x14ac:dyDescent="0.4">
      <c r="A11" s="59" t="s">
        <v>39</v>
      </c>
      <c r="B11" s="60"/>
      <c r="C11" s="2"/>
      <c r="D11" s="2"/>
      <c r="E11" s="2"/>
      <c r="F11" s="32"/>
      <c r="G11" s="30" t="str">
        <f>IF($G$3= "Неделя 8", "", "Приседания")</f>
        <v>Приседания</v>
      </c>
      <c r="H11" s="19" t="str">
        <f>IF($G$3="Неделя 7","3х3",IF($G$3="Неделя 8","","5х5"))</f>
        <v>5х5</v>
      </c>
      <c r="I11" s="19">
        <f>IF($G$3="Неделя 8","",MROUND(B6*0.65,2.5))</f>
        <v>97.5</v>
      </c>
      <c r="J11" s="36" t="str">
        <f>IF(G3 = "Неделя 8", "", "л")</f>
        <v>л</v>
      </c>
      <c r="W11" s="7"/>
      <c r="X11" s="7"/>
      <c r="Y11" s="5"/>
      <c r="Z11" s="5" t="s">
        <v>53</v>
      </c>
      <c r="AA11" s="5" t="s">
        <v>48</v>
      </c>
      <c r="AB11" s="5" t="s">
        <v>49</v>
      </c>
      <c r="AC11" s="5" t="s">
        <v>50</v>
      </c>
      <c r="AD11" s="5"/>
      <c r="AE11" s="5"/>
      <c r="AF11" s="5"/>
      <c r="AG11" s="3"/>
      <c r="AH11" s="3"/>
      <c r="AI11" s="3"/>
      <c r="AJ11" s="3"/>
    </row>
    <row r="12" spans="1:36" ht="18.75" x14ac:dyDescent="0.4">
      <c r="A12" s="59" t="s">
        <v>40</v>
      </c>
      <c r="B12" s="60"/>
      <c r="C12" s="2"/>
      <c r="D12" s="2"/>
      <c r="E12" s="2"/>
      <c r="F12" s="32"/>
      <c r="G12" s="31" t="str">
        <f>IF($G$3="Неделя 8","",A11)</f>
        <v xml:space="preserve">Кликни чтобы выбрать доп. г/жим </v>
      </c>
      <c r="H12" s="18" t="str">
        <f>IF($G$3="Неделя 6","3х5",IF($G$3="Неделя 7","2х3",IF($G$3="Неделя 8","","2х5")))</f>
        <v>2х5</v>
      </c>
      <c r="I12" s="48" t="str">
        <f>IF($G$3="Неделя 7","RPE: 5",IF($G$3="Неделя 8","","RPE: 6-7"))</f>
        <v>RPE: 6-7</v>
      </c>
      <c r="J12" s="49"/>
      <c r="W12" s="7"/>
      <c r="X12" s="7"/>
      <c r="Y12" s="5"/>
      <c r="Z12" s="5" t="s">
        <v>53</v>
      </c>
      <c r="AA12" s="5" t="s">
        <v>51</v>
      </c>
      <c r="AB12" s="5"/>
      <c r="AC12" s="5"/>
      <c r="AD12" s="5"/>
      <c r="AE12" s="5"/>
      <c r="AF12" s="5"/>
      <c r="AG12" s="3"/>
      <c r="AH12" s="3"/>
      <c r="AI12" s="3"/>
      <c r="AJ12" s="3"/>
    </row>
    <row r="13" spans="1:36" ht="19.5" thickBot="1" x14ac:dyDescent="0.45">
      <c r="A13" s="61" t="s">
        <v>41</v>
      </c>
      <c r="B13" s="62"/>
      <c r="C13" s="2"/>
      <c r="D13" s="2"/>
      <c r="E13" s="2"/>
      <c r="F13" s="32"/>
      <c r="G13" s="33" t="str">
        <f>IF(G3= "Неделя 8", "", B17)</f>
        <v>-</v>
      </c>
      <c r="H13" s="34" t="str">
        <f>IF(G13 = "-", "", IF(G13 = "", "", "3х6-10"))</f>
        <v/>
      </c>
      <c r="I13" s="50" t="str">
        <f>IF(G13 = "-", "", IF(G13 = "", "", "RPE: 8"))</f>
        <v/>
      </c>
      <c r="J13" s="51"/>
      <c r="W13" s="7"/>
      <c r="X13" s="7"/>
      <c r="Y13" s="5"/>
      <c r="Z13" s="5"/>
      <c r="AA13" s="5"/>
      <c r="AB13" s="5"/>
      <c r="AC13" s="5"/>
      <c r="AD13" s="5"/>
      <c r="AE13" s="5"/>
      <c r="AF13" s="5"/>
      <c r="AG13" s="3"/>
      <c r="AH13" s="3"/>
      <c r="AI13" s="3"/>
      <c r="AJ13" s="3"/>
    </row>
    <row r="14" spans="1:36" ht="19.5" thickBot="1" x14ac:dyDescent="0.45">
      <c r="A14" s="13"/>
      <c r="B14" s="13"/>
      <c r="F14" s="32"/>
      <c r="G14" s="29" t="s">
        <v>3</v>
      </c>
      <c r="H14" s="20" t="s">
        <v>0</v>
      </c>
      <c r="I14" s="21" t="s">
        <v>9</v>
      </c>
      <c r="J14" s="37"/>
      <c r="W14" s="7"/>
      <c r="X14" s="7"/>
      <c r="Y14" s="5"/>
      <c r="Z14" s="5"/>
      <c r="AA14" s="5"/>
      <c r="AB14" s="5"/>
      <c r="AC14" s="5"/>
      <c r="AD14" s="5"/>
      <c r="AE14" s="5"/>
      <c r="AF14" s="5"/>
      <c r="AG14" s="3"/>
      <c r="AH14" s="3"/>
      <c r="AI14" s="3"/>
      <c r="AJ14" s="3"/>
    </row>
    <row r="15" spans="1:36" ht="18.75" x14ac:dyDescent="0.4">
      <c r="A15" s="45" t="s">
        <v>58</v>
      </c>
      <c r="B15" s="46"/>
      <c r="C15" s="46"/>
      <c r="D15" s="46"/>
      <c r="E15" s="47"/>
      <c r="F15" s="32"/>
      <c r="G15" s="30" t="s">
        <v>7</v>
      </c>
      <c r="H15" s="19" t="str">
        <f>IF($G$3="Неделя 6","3х3",IF($G$3="Неделя 7","2х2",IF($G$3="Неделя 8","Тест ","5х5")))</f>
        <v>5х5</v>
      </c>
      <c r="I15" s="19">
        <f>IF($G$3="Неделя 1",MROUND(B6*0.66,2.5),IF($G$3="Неделя 2",MROUND(B6*0.7,2.5),IF($G$3="Неделя 3",MROUND(B6*0.74,2.5),IF($G$3="Неделя 4",MROUND(B6*0.78,2.5),IF($G$3="Неделя 5",MROUND(B6*0.82,2.5),IF($G$3="Неделя 6",MROUND(B6*0.86,2.5),IF($G$3="Неделя 7",MROUND(B6*0.9,2.5),IF($G$3="Неделя 8","1ПМ",""))))))))</f>
        <v>100</v>
      </c>
      <c r="J15" s="36" t="str">
        <f>IF(G3 = "Неделя 8", "", "т")</f>
        <v>т</v>
      </c>
      <c r="W15" s="7"/>
      <c r="X15" s="7"/>
      <c r="Y15" s="5"/>
      <c r="Z15" s="5"/>
      <c r="AA15" s="5"/>
      <c r="AB15" s="5"/>
      <c r="AC15" s="5"/>
      <c r="AD15" s="5"/>
      <c r="AE15" s="5"/>
      <c r="AF15" s="5"/>
      <c r="AG15" s="3"/>
      <c r="AH15" s="3"/>
      <c r="AI15" s="3"/>
      <c r="AJ15" s="3"/>
    </row>
    <row r="16" spans="1:36" ht="18.75" x14ac:dyDescent="0.4">
      <c r="A16" s="39" t="s">
        <v>54</v>
      </c>
      <c r="B16" s="41" t="s">
        <v>53</v>
      </c>
      <c r="C16" s="41"/>
      <c r="D16" s="41"/>
      <c r="E16" s="42"/>
      <c r="F16" s="38"/>
      <c r="G16" s="30" t="str">
        <f>IF($G$3= "Неделя 8", "", "Жим стоя")</f>
        <v>Жим стоя</v>
      </c>
      <c r="H16" s="19" t="str">
        <f>IF($G$3="Неделя 7","3х3",IF($G$3="Неделя 8","","5х5"))</f>
        <v>5х5</v>
      </c>
      <c r="I16" s="19">
        <f>IF($G$3="Неделя 8","",MROUND(B7*0.65,2.5))</f>
        <v>62.5</v>
      </c>
      <c r="J16" s="36" t="str">
        <f>IF(G3 = "Неделя 8", "", "л")</f>
        <v>л</v>
      </c>
      <c r="W16" s="7"/>
      <c r="X16" s="7"/>
      <c r="Y16" s="5"/>
      <c r="Z16" s="5"/>
      <c r="AA16" s="5"/>
      <c r="AB16" s="5"/>
      <c r="AC16" s="5"/>
      <c r="AD16" s="5"/>
      <c r="AE16" s="5"/>
      <c r="AF16" s="5"/>
      <c r="AG16" s="3"/>
      <c r="AH16" s="3"/>
      <c r="AI16" s="3"/>
      <c r="AJ16" s="3"/>
    </row>
    <row r="17" spans="1:36" ht="18.75" x14ac:dyDescent="0.4">
      <c r="A17" s="39" t="s">
        <v>55</v>
      </c>
      <c r="B17" s="41" t="s">
        <v>53</v>
      </c>
      <c r="C17" s="41"/>
      <c r="D17" s="41"/>
      <c r="E17" s="42"/>
      <c r="F17" s="32"/>
      <c r="G17" s="31" t="str">
        <f>IF($G$3="Неделя 8","",A12)</f>
        <v xml:space="preserve">Кликни чтобы выбрать доп. присед </v>
      </c>
      <c r="H17" s="18" t="str">
        <f>IF($G$3="Неделя 6","3х5",IF($G$3="Неделя 7","2х3",IF($G$3="Неделя 8","","2х5")))</f>
        <v>2х5</v>
      </c>
      <c r="I17" s="48" t="str">
        <f>IF($G$3="Неделя 7","RPE: 5",IF($G$3="Неделя 8","","RPE: 6-7"))</f>
        <v>RPE: 6-7</v>
      </c>
      <c r="J17" s="49"/>
      <c r="W17" s="7"/>
      <c r="X17" s="7"/>
      <c r="Y17" s="5"/>
      <c r="Z17" s="5"/>
      <c r="AA17" s="5"/>
      <c r="AB17" s="5"/>
      <c r="AC17" s="5"/>
      <c r="AD17" s="5"/>
      <c r="AE17" s="5"/>
      <c r="AF17" s="5"/>
      <c r="AG17" s="3"/>
      <c r="AH17" s="3"/>
      <c r="AI17" s="3"/>
      <c r="AJ17" s="3"/>
    </row>
    <row r="18" spans="1:36" ht="19.5" thickBot="1" x14ac:dyDescent="0.45">
      <c r="A18" s="40" t="s">
        <v>56</v>
      </c>
      <c r="B18" s="43" t="s">
        <v>53</v>
      </c>
      <c r="C18" s="43"/>
      <c r="D18" s="43"/>
      <c r="E18" s="44"/>
      <c r="F18" s="32"/>
      <c r="G18" s="33" t="str">
        <f>IF(G3= "Неделя 8", "", B18)</f>
        <v>-</v>
      </c>
      <c r="H18" s="34" t="str">
        <f>IF(G18 = "-", "",IF(G18 = "", "", "3х6-8"))</f>
        <v/>
      </c>
      <c r="I18" s="50" t="str">
        <f>IF(G18 = "-", "", IF(G18 = "", "", "RPE: 6-7"))</f>
        <v/>
      </c>
      <c r="J18" s="51"/>
      <c r="W18" s="7"/>
      <c r="X18" s="7"/>
      <c r="Y18" s="5"/>
      <c r="Z18" s="5"/>
      <c r="AA18" s="5"/>
      <c r="AB18" s="5"/>
      <c r="AC18" s="5"/>
      <c r="AD18" s="5"/>
      <c r="AE18" s="5"/>
      <c r="AF18" s="5"/>
      <c r="AG18" s="3"/>
      <c r="AH18" s="3"/>
      <c r="AI18" s="3"/>
      <c r="AJ18" s="3"/>
    </row>
    <row r="19" spans="1:36" ht="18.75" x14ac:dyDescent="0.4">
      <c r="A19" s="13"/>
      <c r="B19" s="13"/>
      <c r="F19" s="32"/>
      <c r="G19" s="29" t="s">
        <v>4</v>
      </c>
      <c r="H19" s="20" t="s">
        <v>0</v>
      </c>
      <c r="I19" s="21" t="s">
        <v>9</v>
      </c>
      <c r="J19" s="37"/>
      <c r="W19" s="7"/>
      <c r="X19" s="7"/>
      <c r="Y19" s="5"/>
      <c r="Z19" s="5"/>
      <c r="AA19" s="5" t="s">
        <v>42</v>
      </c>
      <c r="AB19" s="4"/>
      <c r="AC19" s="4"/>
      <c r="AD19" s="4"/>
      <c r="AE19" s="4"/>
      <c r="AF19" s="4"/>
    </row>
    <row r="20" spans="1:36" ht="18.75" x14ac:dyDescent="0.4">
      <c r="F20" s="32"/>
      <c r="G20" s="30" t="s">
        <v>8</v>
      </c>
      <c r="H20" s="19" t="str">
        <f>IF($G$3="Неделя 6","3х3",IF($G$3="Неделя 7","2х2",IF($G$3="Неделя 8","Тест ","5х5")))</f>
        <v>5х5</v>
      </c>
      <c r="I20" s="19">
        <f>IF($G$3="Неделя 1",MROUND(B7*0.66,2.5),IF($G$3="Неделя 2",MROUND(B7*0.7,2.5),IF($G$3="Неделя 3",MROUND(B7*0.74,2.5),IF($G$3="Неделя 4",MROUND(B7*0.78,2.5),IF($G$3="Неделя 5",MROUND(B7*0.82,2.5),IF($G$3="Неделя 6",MROUND(B7*0.86,2.5),IF($G$3="Неделя 7",MROUND(B7*0.9,2.5),IF($G$3="Неделя 8","1ПМ",""))))))))</f>
        <v>62.5</v>
      </c>
      <c r="J20" s="36" t="str">
        <f>IF(G3 = "Неделя 8", "", "т")</f>
        <v>т</v>
      </c>
      <c r="W20" s="7"/>
      <c r="X20" s="7"/>
      <c r="Y20" s="5"/>
      <c r="Z20" s="5"/>
      <c r="AA20" s="5" t="s">
        <v>12</v>
      </c>
      <c r="AB20" s="4"/>
      <c r="AC20" s="4"/>
      <c r="AD20" s="4"/>
      <c r="AE20" s="4"/>
      <c r="AF20" s="4"/>
    </row>
    <row r="21" spans="1:36" ht="18.75" x14ac:dyDescent="0.4">
      <c r="F21" s="32"/>
      <c r="G21" s="30" t="str">
        <f>IF($G$3= "Неделя 8", "", "Становая тяга ")</f>
        <v xml:space="preserve">Становая тяга </v>
      </c>
      <c r="H21" s="19" t="str">
        <f>IF($G$3="Неделя 7","3х3",IF($G$3="Неделя 8","","5х5"))</f>
        <v>5х5</v>
      </c>
      <c r="I21" s="19">
        <f>IF($G$3="Неделя 8","",MROUND(B4*0.65,2.5))</f>
        <v>105</v>
      </c>
      <c r="J21" s="36" t="str">
        <f>IF(G3 = "Неделя 8", "", "л")</f>
        <v>л</v>
      </c>
      <c r="W21" s="7"/>
      <c r="X21" s="7"/>
      <c r="Y21" s="5"/>
      <c r="Z21" s="5"/>
      <c r="AA21" s="5" t="s">
        <v>11</v>
      </c>
      <c r="AB21" s="4"/>
      <c r="AC21" s="4"/>
      <c r="AD21" s="4"/>
      <c r="AE21" s="4"/>
      <c r="AF21" s="4"/>
    </row>
    <row r="22" spans="1:36" ht="18.75" x14ac:dyDescent="0.2">
      <c r="F22" s="32"/>
      <c r="G22" s="31" t="str">
        <f>IF($G$3="Неделя 8","",A13)</f>
        <v xml:space="preserve">Кликни чтобы выбрать доп. в/жим </v>
      </c>
      <c r="H22" s="18" t="str">
        <f>IF($G$3="Неделя 6","3х5",IF($G$3="Неделя 7","2х3",IF($G$3="Неделя 8","","2х5")))</f>
        <v>2х5</v>
      </c>
      <c r="I22" s="48" t="str">
        <f>IF($G$3="Неделя 7","RPE: 5",IF($G$3="Неделя 8","","RPE: 6-7"))</f>
        <v>RPE: 6-7</v>
      </c>
      <c r="J22" s="49"/>
      <c r="W22" s="7"/>
      <c r="X22" s="7"/>
      <c r="Y22" s="5"/>
      <c r="Z22" s="5"/>
      <c r="AA22" s="6" t="s">
        <v>13</v>
      </c>
      <c r="AB22" s="4"/>
      <c r="AC22" s="4"/>
      <c r="AD22" s="4"/>
      <c r="AE22" s="4"/>
      <c r="AF22" s="4"/>
    </row>
    <row r="23" spans="1:36" ht="19.5" thickBot="1" x14ac:dyDescent="0.45">
      <c r="F23" s="32"/>
      <c r="G23" s="33" t="str">
        <f>IF(G3= "Неделя 8", "", B17)</f>
        <v>-</v>
      </c>
      <c r="H23" s="34" t="str">
        <f>IF(G23 = "-", "", IF(G23 = "", "", "3х6-10"))</f>
        <v/>
      </c>
      <c r="I23" s="50" t="str">
        <f>IF(G23 = "-", "", IF(G23 = "", "", "RPE: 8"))</f>
        <v/>
      </c>
      <c r="J23" s="51"/>
      <c r="W23" s="7"/>
      <c r="X23" s="7"/>
      <c r="Y23" s="5"/>
      <c r="Z23" s="5"/>
      <c r="AA23" s="6" t="s">
        <v>14</v>
      </c>
      <c r="AB23" s="4"/>
      <c r="AC23" s="4"/>
      <c r="AD23" s="4"/>
      <c r="AE23" s="4"/>
      <c r="AF23" s="4"/>
    </row>
    <row r="24" spans="1:36" ht="15.75" thickTop="1" x14ac:dyDescent="0.2">
      <c r="W24" s="7"/>
      <c r="X24" s="7"/>
      <c r="Y24" s="5"/>
      <c r="Z24" s="5"/>
      <c r="AA24" s="6" t="s">
        <v>15</v>
      </c>
      <c r="AB24" s="4"/>
      <c r="AC24" s="4"/>
      <c r="AD24" s="4"/>
      <c r="AE24" s="4"/>
      <c r="AF24" s="4"/>
    </row>
    <row r="25" spans="1:36" ht="15" x14ac:dyDescent="0.2">
      <c r="W25" s="7"/>
      <c r="X25" s="7"/>
      <c r="Y25" s="5"/>
      <c r="Z25" s="5"/>
      <c r="AA25" s="6" t="s">
        <v>16</v>
      </c>
      <c r="AB25" s="4"/>
      <c r="AC25" s="4"/>
      <c r="AD25" s="4"/>
      <c r="AE25" s="4"/>
      <c r="AF25" s="4"/>
    </row>
    <row r="26" spans="1:36" ht="15" x14ac:dyDescent="0.2">
      <c r="W26" s="7"/>
      <c r="X26" s="7"/>
      <c r="Y26" s="5"/>
      <c r="Z26" s="5"/>
      <c r="AA26" s="6" t="s">
        <v>17</v>
      </c>
      <c r="AB26" s="4"/>
      <c r="AC26" s="4"/>
      <c r="AD26" s="4"/>
      <c r="AE26" s="4"/>
      <c r="AF26" s="4"/>
    </row>
    <row r="27" spans="1:36" ht="15" x14ac:dyDescent="0.2">
      <c r="W27" s="7"/>
      <c r="X27" s="7"/>
      <c r="Y27" s="5"/>
      <c r="Z27" s="5"/>
      <c r="AA27" s="6" t="s">
        <v>18</v>
      </c>
      <c r="AB27" s="4"/>
      <c r="AC27" s="4"/>
      <c r="AD27" s="4"/>
      <c r="AE27" s="4"/>
      <c r="AF27" s="4"/>
    </row>
    <row r="28" spans="1:36" ht="15" x14ac:dyDescent="0.2">
      <c r="W28" s="7"/>
      <c r="X28" s="7"/>
      <c r="Y28" s="5"/>
      <c r="Z28" s="5"/>
      <c r="AA28" s="5"/>
      <c r="AB28" s="4"/>
      <c r="AC28" s="4"/>
      <c r="AD28" s="4"/>
      <c r="AE28" s="4"/>
      <c r="AF28" s="4"/>
    </row>
    <row r="29" spans="1:36" ht="15" x14ac:dyDescent="0.2">
      <c r="W29" s="7"/>
      <c r="X29" s="7"/>
      <c r="Y29" s="5"/>
      <c r="Z29" s="5"/>
      <c r="AA29" s="5"/>
      <c r="AB29" s="4"/>
      <c r="AC29" s="4"/>
      <c r="AD29" s="4"/>
      <c r="AE29" s="4"/>
      <c r="AF29" s="4"/>
    </row>
    <row r="30" spans="1:36" ht="15" x14ac:dyDescent="0.2">
      <c r="W30" s="7"/>
      <c r="X30" s="7"/>
      <c r="Y30" s="3"/>
      <c r="Z30" s="3"/>
      <c r="AA30" s="3"/>
      <c r="AB30" s="7"/>
      <c r="AC30" s="7"/>
      <c r="AD30" s="7"/>
      <c r="AE30" s="7"/>
      <c r="AF30" s="7"/>
    </row>
    <row r="31" spans="1:36" ht="15" x14ac:dyDescent="0.2">
      <c r="W31" s="7"/>
      <c r="X31" s="7"/>
      <c r="Y31" s="3"/>
      <c r="Z31" s="3"/>
      <c r="AA31" s="3"/>
      <c r="AB31" s="7"/>
      <c r="AC31" s="7"/>
      <c r="AD31" s="7"/>
      <c r="AE31" s="7"/>
      <c r="AF31" s="7"/>
    </row>
    <row r="32" spans="1:36" ht="15" x14ac:dyDescent="0.2">
      <c r="W32" s="7"/>
      <c r="X32" s="7"/>
      <c r="Y32" s="3"/>
      <c r="Z32" s="3"/>
      <c r="AA32" s="3"/>
      <c r="AB32" s="7"/>
      <c r="AC32" s="7"/>
      <c r="AD32" s="7"/>
      <c r="AE32" s="7"/>
      <c r="AF32" s="7"/>
    </row>
    <row r="33" spans="23:32" ht="15" x14ac:dyDescent="0.2">
      <c r="W33" s="7"/>
      <c r="X33" s="7"/>
      <c r="Y33" s="3"/>
      <c r="Z33" s="3"/>
      <c r="AA33" s="3"/>
      <c r="AB33" s="7"/>
      <c r="AC33" s="7"/>
      <c r="AD33" s="7"/>
      <c r="AE33" s="7"/>
      <c r="AF33" s="7"/>
    </row>
    <row r="34" spans="23:32" ht="15" x14ac:dyDescent="0.2">
      <c r="W34" s="7"/>
      <c r="X34" s="7"/>
      <c r="Y34" s="3"/>
      <c r="Z34" s="3"/>
      <c r="AA34" s="3"/>
      <c r="AB34" s="7"/>
      <c r="AC34" s="7"/>
      <c r="AD34" s="7"/>
      <c r="AE34" s="7"/>
      <c r="AF34" s="7"/>
    </row>
    <row r="35" spans="23:32" ht="15" x14ac:dyDescent="0.2">
      <c r="W35" s="7"/>
      <c r="X35" s="7"/>
      <c r="Y35" s="3"/>
      <c r="Z35" s="3"/>
      <c r="AA35" s="3"/>
      <c r="AB35" s="7"/>
      <c r="AC35" s="7"/>
      <c r="AD35" s="7"/>
      <c r="AE35" s="7"/>
      <c r="AF35" s="7"/>
    </row>
    <row r="36" spans="23:32" ht="15" x14ac:dyDescent="0.2">
      <c r="W36" s="7"/>
      <c r="X36" s="7"/>
      <c r="Y36" s="3"/>
      <c r="Z36" s="3"/>
      <c r="AA36" s="3"/>
      <c r="AB36" s="7"/>
      <c r="AC36" s="7"/>
      <c r="AD36" s="7"/>
    </row>
    <row r="37" spans="23:32" ht="15" x14ac:dyDescent="0.2">
      <c r="Y37" s="3"/>
      <c r="Z37" s="3"/>
      <c r="AA37" s="3"/>
    </row>
    <row r="38" spans="23:32" ht="15" x14ac:dyDescent="0.2">
      <c r="Y38" s="3"/>
      <c r="Z38" s="3"/>
      <c r="AA38" s="3"/>
    </row>
  </sheetData>
  <mergeCells count="18">
    <mergeCell ref="A9:B9"/>
    <mergeCell ref="A10:B10"/>
    <mergeCell ref="A11:B11"/>
    <mergeCell ref="A12:B12"/>
    <mergeCell ref="A13:B13"/>
    <mergeCell ref="I13:J13"/>
    <mergeCell ref="I17:J17"/>
    <mergeCell ref="I18:J18"/>
    <mergeCell ref="I23:J23"/>
    <mergeCell ref="G3:J3"/>
    <mergeCell ref="I7:J7"/>
    <mergeCell ref="I8:J8"/>
    <mergeCell ref="I12:J12"/>
    <mergeCell ref="B16:E16"/>
    <mergeCell ref="B17:E17"/>
    <mergeCell ref="B18:E18"/>
    <mergeCell ref="A15:E15"/>
    <mergeCell ref="I22:J22"/>
  </mergeCells>
  <dataValidations count="8">
    <dataValidation type="list" allowBlank="1" showInputMessage="1" showErrorMessage="1" sqref="A13" xr:uid="{00000000-0002-0000-0100-000000000000}">
      <formula1>$Z$7:$AD$7</formula1>
    </dataValidation>
    <dataValidation type="list" allowBlank="1" showInputMessage="1" showErrorMessage="1" sqref="G3" xr:uid="{00000000-0002-0000-0100-000001000000}">
      <formula1>$AA$19:$AA$27</formula1>
    </dataValidation>
    <dataValidation type="list" allowBlank="1" showInputMessage="1" showErrorMessage="1" sqref="A10" xr:uid="{00000000-0002-0000-0100-000002000000}">
      <formula1>$Z$4:$AE$4</formula1>
    </dataValidation>
    <dataValidation type="list" allowBlank="1" showInputMessage="1" showErrorMessage="1" sqref="A11" xr:uid="{00000000-0002-0000-0100-000003000000}">
      <formula1>$Z$5:$AE$5</formula1>
    </dataValidation>
    <dataValidation type="list" allowBlank="1" showInputMessage="1" showErrorMessage="1" sqref="A12" xr:uid="{00000000-0002-0000-0100-000004000000}">
      <formula1>$Z$6:$AE$6</formula1>
    </dataValidation>
    <dataValidation type="list" allowBlank="1" showInputMessage="1" showErrorMessage="1" sqref="B16" xr:uid="{00000000-0002-0000-0100-000005000000}">
      <formula1>$Z$9:$AD$9</formula1>
    </dataValidation>
    <dataValidation type="list" allowBlank="1" showInputMessage="1" showErrorMessage="1" sqref="B17" xr:uid="{00000000-0002-0000-0100-000006000000}">
      <formula1>$Z$10:$AA$10</formula1>
    </dataValidation>
    <dataValidation type="list" allowBlank="1" showInputMessage="1" showErrorMessage="1" sqref="B18" xr:uid="{00000000-0002-0000-0100-000007000000}">
      <formula1>$Z$11:$AC$11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2FDA-F235-482C-8792-40434990D8F7}">
  <dimension ref="A1:M59"/>
  <sheetViews>
    <sheetView workbookViewId="0">
      <selection activeCell="K17" sqref="K17"/>
    </sheetView>
  </sheetViews>
  <sheetFormatPr defaultRowHeight="14.25" x14ac:dyDescent="0.2"/>
  <sheetData>
    <row r="1" spans="1:13" ht="19.5" customHeight="1" x14ac:dyDescent="0.2">
      <c r="A1" s="63" t="s">
        <v>59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x14ac:dyDescent="0.2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1:13" x14ac:dyDescent="0.2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</row>
    <row r="5" spans="1:13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ht="18.75" x14ac:dyDescent="0.4">
      <c r="A6" s="13" t="s">
        <v>60</v>
      </c>
    </row>
    <row r="9" spans="1:13" ht="18.75" customHeight="1" x14ac:dyDescent="0.2">
      <c r="A9" s="64" t="s">
        <v>61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</row>
    <row r="10" spans="1:13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</row>
    <row r="11" spans="1:13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</row>
    <row r="24" spans="1:12" ht="14.25" customHeight="1" x14ac:dyDescent="0.2">
      <c r="A24" s="64" t="s">
        <v>62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</row>
    <row r="25" spans="1:12" ht="14.25" customHeight="1" x14ac:dyDescent="0.2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</row>
    <row r="26" spans="1:12" x14ac:dyDescent="0.2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</row>
    <row r="41" spans="1:12" ht="18.75" customHeight="1" x14ac:dyDescent="0.2">
      <c r="A41" s="64" t="s">
        <v>63</v>
      </c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</row>
    <row r="42" spans="1:12" ht="14.25" customHeight="1" x14ac:dyDescent="0.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</row>
    <row r="43" spans="1:12" ht="14.25" customHeight="1" x14ac:dyDescent="0.2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</row>
    <row r="44" spans="1:12" ht="14.25" customHeight="1" x14ac:dyDescent="0.2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</row>
    <row r="45" spans="1:12" x14ac:dyDescent="0.2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</row>
    <row r="46" spans="1:12" x14ac:dyDescent="0.2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</row>
    <row r="58" spans="1:7" ht="18.75" customHeight="1" x14ac:dyDescent="0.2">
      <c r="A58" s="64" t="s">
        <v>64</v>
      </c>
      <c r="B58" s="64"/>
      <c r="C58" s="64"/>
      <c r="D58" s="64"/>
      <c r="E58" s="64"/>
      <c r="F58" s="64"/>
      <c r="G58" s="64"/>
    </row>
    <row r="59" spans="1:7" x14ac:dyDescent="0.2">
      <c r="A59" s="64"/>
      <c r="B59" s="64"/>
      <c r="C59" s="64"/>
      <c r="D59" s="64"/>
      <c r="E59" s="64"/>
      <c r="F59" s="64"/>
      <c r="G59" s="64"/>
    </row>
  </sheetData>
  <mergeCells count="5">
    <mergeCell ref="A41:L46"/>
    <mergeCell ref="A58:G59"/>
    <mergeCell ref="A1:M5"/>
    <mergeCell ref="A9:L11"/>
    <mergeCell ref="A24:L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Генератор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Литвинов</dc:creator>
  <cp:lastModifiedBy>User</cp:lastModifiedBy>
  <cp:revision>14</cp:revision>
  <dcterms:created xsi:type="dcterms:W3CDTF">2009-04-16T11:32:48Z</dcterms:created>
  <dcterms:modified xsi:type="dcterms:W3CDTF">2024-05-28T15:52:31Z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