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Desktop\"/>
    </mc:Choice>
  </mc:AlternateContent>
  <xr:revisionPtr revIDLastSave="0" documentId="8_{88636ED7-E7E7-4E8A-8E7B-1A1E958658E1}" xr6:coauthVersionLast="33" xr6:coauthVersionMax="33" xr10:uidLastSave="{00000000-0000-0000-0000-000000000000}"/>
  <bookViews>
    <workbookView xWindow="0" yWindow="0" windowWidth="21570" windowHeight="7980" activeTab="1" xr2:uid="{00000000-000D-0000-FFFF-FFFF00000000}"/>
  </bookViews>
  <sheets>
    <sheet name="produits" sheetId="1" r:id="rId1"/>
    <sheet name="pack" sheetId="2" r:id="rId2"/>
    <sheet name="Pack-Produits" sheetId="3" r:id="rId3"/>
    <sheet name="CALCULS 1" sheetId="4" r:id="rId4"/>
    <sheet name="CALCULS 2" sheetId="5" r:id="rId5"/>
  </sheets>
  <calcPr calcId="179017"/>
</workbook>
</file>

<file path=xl/calcChain.xml><?xml version="1.0" encoding="utf-8"?>
<calcChain xmlns="http://schemas.openxmlformats.org/spreadsheetml/2006/main">
  <c r="B114" i="5" l="1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7" i="5"/>
  <c r="C57" i="5" s="1"/>
  <c r="B56" i="5"/>
  <c r="C56" i="5" s="1"/>
  <c r="B55" i="5"/>
  <c r="C55" i="5" s="1"/>
  <c r="N55" i="5" s="1"/>
  <c r="B54" i="5"/>
  <c r="C54" i="5" s="1"/>
  <c r="B53" i="5"/>
  <c r="C53" i="5" s="1"/>
  <c r="L53" i="5" s="1"/>
  <c r="B52" i="5"/>
  <c r="C52" i="5" s="1"/>
  <c r="C51" i="5"/>
  <c r="N51" i="5" s="1"/>
  <c r="B51" i="5"/>
  <c r="C50" i="5"/>
  <c r="N50" i="5" s="1"/>
  <c r="P50" i="5" s="1"/>
  <c r="C107" i="5" s="1"/>
  <c r="B50" i="5"/>
  <c r="B49" i="5"/>
  <c r="C49" i="5" s="1"/>
  <c r="B48" i="5"/>
  <c r="C48" i="5" s="1"/>
  <c r="M48" i="5" s="1"/>
  <c r="C47" i="5"/>
  <c r="N47" i="5" s="1"/>
  <c r="B47" i="5"/>
  <c r="C46" i="5"/>
  <c r="D46" i="5" s="1"/>
  <c r="B46" i="5"/>
  <c r="B45" i="5"/>
  <c r="C45" i="5" s="1"/>
  <c r="B44" i="5"/>
  <c r="C44" i="5" s="1"/>
  <c r="M44" i="5" s="1"/>
  <c r="C43" i="5"/>
  <c r="N43" i="5" s="1"/>
  <c r="B43" i="5"/>
  <c r="C42" i="5"/>
  <c r="N42" i="5" s="1"/>
  <c r="P42" i="5" s="1"/>
  <c r="C99" i="5" s="1"/>
  <c r="B42" i="5"/>
  <c r="B41" i="5"/>
  <c r="C41" i="5" s="1"/>
  <c r="B40" i="5"/>
  <c r="C40" i="5" s="1"/>
  <c r="M40" i="5" s="1"/>
  <c r="C39" i="5"/>
  <c r="N39" i="5" s="1"/>
  <c r="B39" i="5"/>
  <c r="C38" i="5"/>
  <c r="D38" i="5" s="1"/>
  <c r="B38" i="5"/>
  <c r="B37" i="5"/>
  <c r="C37" i="5" s="1"/>
  <c r="D37" i="5" s="1"/>
  <c r="B36" i="5"/>
  <c r="C36" i="5" s="1"/>
  <c r="M36" i="5" s="1"/>
  <c r="C35" i="5"/>
  <c r="N35" i="5" s="1"/>
  <c r="B35" i="5"/>
  <c r="C34" i="5"/>
  <c r="N34" i="5" s="1"/>
  <c r="P34" i="5" s="1"/>
  <c r="C91" i="5" s="1"/>
  <c r="B34" i="5"/>
  <c r="B33" i="5"/>
  <c r="C33" i="5" s="1"/>
  <c r="D33" i="5" s="1"/>
  <c r="B32" i="5"/>
  <c r="C32" i="5" s="1"/>
  <c r="M32" i="5" s="1"/>
  <c r="C31" i="5"/>
  <c r="N31" i="5" s="1"/>
  <c r="B31" i="5"/>
  <c r="C30" i="5"/>
  <c r="D30" i="5" s="1"/>
  <c r="B30" i="5"/>
  <c r="B29" i="5"/>
  <c r="C29" i="5" s="1"/>
  <c r="B28" i="5"/>
  <c r="C28" i="5" s="1"/>
  <c r="C27" i="5"/>
  <c r="L27" i="5" s="1"/>
  <c r="B27" i="5"/>
  <c r="C26" i="5"/>
  <c r="M26" i="5" s="1"/>
  <c r="B26" i="5"/>
  <c r="B25" i="5"/>
  <c r="C25" i="5" s="1"/>
  <c r="B24" i="5"/>
  <c r="C24" i="5" s="1"/>
  <c r="B23" i="5"/>
  <c r="C23" i="5" s="1"/>
  <c r="C22" i="5"/>
  <c r="M22" i="5" s="1"/>
  <c r="B22" i="5"/>
  <c r="B21" i="5"/>
  <c r="C21" i="5" s="1"/>
  <c r="B20" i="5"/>
  <c r="C20" i="5" s="1"/>
  <c r="B19" i="5"/>
  <c r="C19" i="5" s="1"/>
  <c r="C18" i="5"/>
  <c r="M18" i="5" s="1"/>
  <c r="B18" i="5"/>
  <c r="B17" i="5"/>
  <c r="C17" i="5" s="1"/>
  <c r="B16" i="5"/>
  <c r="C16" i="5" s="1"/>
  <c r="B15" i="5"/>
  <c r="C15" i="5" s="1"/>
  <c r="C14" i="5"/>
  <c r="M14" i="5" s="1"/>
  <c r="B14" i="5"/>
  <c r="B13" i="5"/>
  <c r="C13" i="5" s="1"/>
  <c r="B12" i="5"/>
  <c r="C12" i="5" s="1"/>
  <c r="B11" i="5"/>
  <c r="C11" i="5" s="1"/>
  <c r="C10" i="5"/>
  <c r="M10" i="5" s="1"/>
  <c r="B10" i="5"/>
  <c r="B9" i="5"/>
  <c r="C9" i="5" s="1"/>
  <c r="B8" i="5"/>
  <c r="C8" i="5" s="1"/>
  <c r="B7" i="5"/>
  <c r="C7" i="5" s="1"/>
  <c r="C6" i="5"/>
  <c r="M6" i="5" s="1"/>
  <c r="B6" i="5"/>
  <c r="B5" i="5"/>
  <c r="C5" i="5" s="1"/>
  <c r="B4" i="5"/>
  <c r="C4" i="5" s="1"/>
  <c r="B3" i="5"/>
  <c r="C3" i="5" s="1"/>
  <c r="C2" i="5"/>
  <c r="M2" i="5" s="1"/>
  <c r="B2" i="5"/>
  <c r="C7" i="4"/>
  <c r="D6" i="4" s="1"/>
  <c r="C6" i="4"/>
  <c r="C4" i="4"/>
  <c r="D3" i="4" s="1"/>
  <c r="C5" i="4"/>
  <c r="C3" i="4"/>
  <c r="D2" i="4" s="1"/>
  <c r="D5" i="4"/>
  <c r="D4" i="4"/>
  <c r="N38" i="5" l="1"/>
  <c r="N30" i="5"/>
  <c r="N46" i="5"/>
  <c r="N8" i="5"/>
  <c r="P8" i="5" s="1"/>
  <c r="C65" i="5" s="1"/>
  <c r="L8" i="5"/>
  <c r="D8" i="5"/>
  <c r="N25" i="5"/>
  <c r="D25" i="5"/>
  <c r="N16" i="5"/>
  <c r="Q16" i="5" s="1"/>
  <c r="L16" i="5"/>
  <c r="D16" i="5"/>
  <c r="D28" i="5"/>
  <c r="M28" i="5"/>
  <c r="L28" i="5"/>
  <c r="N9" i="5"/>
  <c r="D9" i="5"/>
  <c r="N13" i="5"/>
  <c r="R13" i="5" s="1"/>
  <c r="D13" i="5"/>
  <c r="N4" i="5"/>
  <c r="P4" i="5" s="1"/>
  <c r="C61" i="5" s="1"/>
  <c r="D4" i="5"/>
  <c r="L4" i="5"/>
  <c r="N17" i="5"/>
  <c r="R17" i="5" s="1"/>
  <c r="D17" i="5"/>
  <c r="N20" i="5"/>
  <c r="R20" i="5" s="1"/>
  <c r="D20" i="5"/>
  <c r="L20" i="5"/>
  <c r="N21" i="5"/>
  <c r="P21" i="5" s="1"/>
  <c r="C78" i="5" s="1"/>
  <c r="D21" i="5"/>
  <c r="N24" i="5"/>
  <c r="P24" i="5" s="1"/>
  <c r="C81" i="5" s="1"/>
  <c r="L24" i="5"/>
  <c r="D24" i="5"/>
  <c r="N54" i="5"/>
  <c r="P54" i="5" s="1"/>
  <c r="C111" i="5" s="1"/>
  <c r="L111" i="5" s="1"/>
  <c r="D54" i="5"/>
  <c r="N5" i="5"/>
  <c r="Q5" i="5" s="1"/>
  <c r="D5" i="5"/>
  <c r="N12" i="5"/>
  <c r="P12" i="5" s="1"/>
  <c r="C69" i="5" s="1"/>
  <c r="D12" i="5"/>
  <c r="L12" i="5"/>
  <c r="L32" i="5"/>
  <c r="D34" i="5"/>
  <c r="M35" i="5"/>
  <c r="L40" i="5"/>
  <c r="D42" i="5"/>
  <c r="M43" i="5"/>
  <c r="L48" i="5"/>
  <c r="D50" i="5"/>
  <c r="P38" i="5"/>
  <c r="C95" i="5" s="1"/>
  <c r="N95" i="5" s="1"/>
  <c r="D27" i="5"/>
  <c r="M31" i="5"/>
  <c r="L36" i="5"/>
  <c r="M39" i="5"/>
  <c r="L44" i="5"/>
  <c r="M47" i="5"/>
  <c r="L99" i="5"/>
  <c r="D99" i="5"/>
  <c r="N99" i="5"/>
  <c r="M99" i="5"/>
  <c r="Q47" i="5"/>
  <c r="P47" i="5"/>
  <c r="C104" i="5" s="1"/>
  <c r="R47" i="5"/>
  <c r="R4" i="5"/>
  <c r="L7" i="5"/>
  <c r="D7" i="5"/>
  <c r="N7" i="5"/>
  <c r="M7" i="5"/>
  <c r="L15" i="5"/>
  <c r="D15" i="5"/>
  <c r="N15" i="5"/>
  <c r="M15" i="5"/>
  <c r="L23" i="5"/>
  <c r="M23" i="5"/>
  <c r="D23" i="5"/>
  <c r="N23" i="5"/>
  <c r="L91" i="5"/>
  <c r="D91" i="5"/>
  <c r="N91" i="5"/>
  <c r="M91" i="5"/>
  <c r="Q35" i="5"/>
  <c r="P35" i="5"/>
  <c r="C92" i="5" s="1"/>
  <c r="R35" i="5"/>
  <c r="D95" i="5"/>
  <c r="Q43" i="5"/>
  <c r="P43" i="5"/>
  <c r="C100" i="5" s="1"/>
  <c r="R43" i="5"/>
  <c r="Q31" i="5"/>
  <c r="P31" i="5"/>
  <c r="C88" i="5" s="1"/>
  <c r="R31" i="5"/>
  <c r="Q39" i="5"/>
  <c r="P39" i="5"/>
  <c r="C96" i="5" s="1"/>
  <c r="R39" i="5"/>
  <c r="L3" i="5"/>
  <c r="M3" i="5"/>
  <c r="D3" i="5"/>
  <c r="N3" i="5"/>
  <c r="Q8" i="5"/>
  <c r="R9" i="5"/>
  <c r="Q9" i="5"/>
  <c r="P9" i="5"/>
  <c r="C66" i="5" s="1"/>
  <c r="L11" i="5"/>
  <c r="D11" i="5"/>
  <c r="N11" i="5"/>
  <c r="M11" i="5"/>
  <c r="Q17" i="5"/>
  <c r="P17" i="5"/>
  <c r="C74" i="5" s="1"/>
  <c r="L19" i="5"/>
  <c r="M19" i="5"/>
  <c r="D19" i="5"/>
  <c r="N19" i="5"/>
  <c r="P25" i="5"/>
  <c r="C82" i="5" s="1"/>
  <c r="R25" i="5"/>
  <c r="Q25" i="5"/>
  <c r="N18" i="5"/>
  <c r="N22" i="5"/>
  <c r="N29" i="5"/>
  <c r="M29" i="5"/>
  <c r="R30" i="5"/>
  <c r="Q30" i="5"/>
  <c r="N41" i="5"/>
  <c r="M41" i="5"/>
  <c r="N45" i="5"/>
  <c r="M45" i="5"/>
  <c r="R46" i="5"/>
  <c r="Q46" i="5"/>
  <c r="N49" i="5"/>
  <c r="M49" i="5"/>
  <c r="L52" i="5"/>
  <c r="D52" i="5"/>
  <c r="N52" i="5"/>
  <c r="R55" i="5"/>
  <c r="Q55" i="5"/>
  <c r="P55" i="5"/>
  <c r="C112" i="5" s="1"/>
  <c r="D57" i="5"/>
  <c r="N57" i="5"/>
  <c r="M57" i="5"/>
  <c r="D2" i="5"/>
  <c r="M4" i="5"/>
  <c r="L5" i="5"/>
  <c r="D6" i="5"/>
  <c r="M8" i="5"/>
  <c r="L9" i="5"/>
  <c r="D10" i="5"/>
  <c r="M12" i="5"/>
  <c r="L13" i="5"/>
  <c r="D14" i="5"/>
  <c r="M16" i="5"/>
  <c r="L17" i="5"/>
  <c r="D18" i="5"/>
  <c r="M20" i="5"/>
  <c r="L21" i="5"/>
  <c r="D22" i="5"/>
  <c r="M24" i="5"/>
  <c r="L25" i="5"/>
  <c r="D26" i="5"/>
  <c r="M27" i="5"/>
  <c r="N28" i="5"/>
  <c r="D29" i="5"/>
  <c r="P30" i="5"/>
  <c r="C87" i="5" s="1"/>
  <c r="D41" i="5"/>
  <c r="D45" i="5"/>
  <c r="P46" i="5"/>
  <c r="C103" i="5" s="1"/>
  <c r="D49" i="5"/>
  <c r="M52" i="5"/>
  <c r="N111" i="5"/>
  <c r="L56" i="5"/>
  <c r="D56" i="5"/>
  <c r="N56" i="5"/>
  <c r="L57" i="5"/>
  <c r="N33" i="5"/>
  <c r="M33" i="5"/>
  <c r="R34" i="5"/>
  <c r="Q34" i="5"/>
  <c r="N37" i="5"/>
  <c r="M37" i="5"/>
  <c r="R38" i="5"/>
  <c r="Q38" i="5"/>
  <c r="R42" i="5"/>
  <c r="Q42" i="5"/>
  <c r="L107" i="5"/>
  <c r="D107" i="5"/>
  <c r="N107" i="5"/>
  <c r="M107" i="5"/>
  <c r="L2" i="5"/>
  <c r="M5" i="5"/>
  <c r="L6" i="5"/>
  <c r="M9" i="5"/>
  <c r="L10" i="5"/>
  <c r="M13" i="5"/>
  <c r="L14" i="5"/>
  <c r="M17" i="5"/>
  <c r="L18" i="5"/>
  <c r="M21" i="5"/>
  <c r="L22" i="5"/>
  <c r="M25" i="5"/>
  <c r="L26" i="5"/>
  <c r="N27" i="5"/>
  <c r="L29" i="5"/>
  <c r="M30" i="5"/>
  <c r="L30" i="5"/>
  <c r="L33" i="5"/>
  <c r="M34" i="5"/>
  <c r="L34" i="5"/>
  <c r="L37" i="5"/>
  <c r="M38" i="5"/>
  <c r="L38" i="5"/>
  <c r="L41" i="5"/>
  <c r="M42" i="5"/>
  <c r="L42" i="5"/>
  <c r="L45" i="5"/>
  <c r="M46" i="5"/>
  <c r="L46" i="5"/>
  <c r="L49" i="5"/>
  <c r="R50" i="5"/>
  <c r="Q50" i="5"/>
  <c r="M51" i="5"/>
  <c r="L51" i="5"/>
  <c r="D51" i="5"/>
  <c r="M56" i="5"/>
  <c r="N2" i="5"/>
  <c r="N6" i="5"/>
  <c r="N10" i="5"/>
  <c r="N14" i="5"/>
  <c r="N26" i="5"/>
  <c r="L31" i="5"/>
  <c r="D31" i="5"/>
  <c r="D32" i="5"/>
  <c r="N32" i="5"/>
  <c r="L35" i="5"/>
  <c r="D35" i="5"/>
  <c r="D36" i="5"/>
  <c r="N36" i="5"/>
  <c r="L39" i="5"/>
  <c r="D39" i="5"/>
  <c r="D40" i="5"/>
  <c r="N40" i="5"/>
  <c r="L43" i="5"/>
  <c r="D43" i="5"/>
  <c r="D44" i="5"/>
  <c r="N44" i="5"/>
  <c r="L47" i="5"/>
  <c r="D47" i="5"/>
  <c r="D48" i="5"/>
  <c r="N48" i="5"/>
  <c r="R51" i="5"/>
  <c r="Q51" i="5"/>
  <c r="P51" i="5"/>
  <c r="C108" i="5" s="1"/>
  <c r="D53" i="5"/>
  <c r="N53" i="5"/>
  <c r="M53" i="5"/>
  <c r="M55" i="5"/>
  <c r="L55" i="5"/>
  <c r="D55" i="5"/>
  <c r="L50" i="5"/>
  <c r="L54" i="5"/>
  <c r="M50" i="5"/>
  <c r="M54" i="5"/>
  <c r="Q54" i="5" l="1"/>
  <c r="R8" i="5"/>
  <c r="M111" i="5"/>
  <c r="Q4" i="5"/>
  <c r="L95" i="5"/>
  <c r="Q21" i="5"/>
  <c r="R21" i="5"/>
  <c r="M95" i="5"/>
  <c r="P5" i="5"/>
  <c r="C62" i="5" s="1"/>
  <c r="Q20" i="5"/>
  <c r="R54" i="5"/>
  <c r="D111" i="5"/>
  <c r="R12" i="5"/>
  <c r="R5" i="5"/>
  <c r="P13" i="5"/>
  <c r="C70" i="5" s="1"/>
  <c r="L70" i="5" s="1"/>
  <c r="R16" i="5"/>
  <c r="Q24" i="5"/>
  <c r="P16" i="5"/>
  <c r="C73" i="5" s="1"/>
  <c r="N73" i="5" s="1"/>
  <c r="Q13" i="5"/>
  <c r="R24" i="5"/>
  <c r="P20" i="5"/>
  <c r="C77" i="5" s="1"/>
  <c r="D77" i="5" s="1"/>
  <c r="Q12" i="5"/>
  <c r="L103" i="5"/>
  <c r="D103" i="5"/>
  <c r="N103" i="5"/>
  <c r="M103" i="5"/>
  <c r="Q52" i="5"/>
  <c r="P52" i="5"/>
  <c r="C109" i="5" s="1"/>
  <c r="R52" i="5"/>
  <c r="L73" i="5"/>
  <c r="N77" i="5"/>
  <c r="M77" i="5"/>
  <c r="Q7" i="5"/>
  <c r="R7" i="5"/>
  <c r="P7" i="5"/>
  <c r="C64" i="5" s="1"/>
  <c r="R37" i="5"/>
  <c r="P37" i="5"/>
  <c r="C94" i="5" s="1"/>
  <c r="Q37" i="5"/>
  <c r="R33" i="5"/>
  <c r="P33" i="5"/>
  <c r="C90" i="5" s="1"/>
  <c r="Q33" i="5"/>
  <c r="P28" i="5"/>
  <c r="C85" i="5" s="1"/>
  <c r="R28" i="5"/>
  <c r="Q28" i="5"/>
  <c r="N112" i="5"/>
  <c r="M112" i="5"/>
  <c r="L112" i="5"/>
  <c r="D112" i="5"/>
  <c r="N66" i="5"/>
  <c r="L66" i="5"/>
  <c r="D66" i="5"/>
  <c r="M66" i="5"/>
  <c r="N92" i="5"/>
  <c r="M92" i="5"/>
  <c r="L92" i="5"/>
  <c r="D92" i="5"/>
  <c r="N78" i="5"/>
  <c r="L78" i="5"/>
  <c r="D78" i="5"/>
  <c r="M78" i="5"/>
  <c r="N70" i="5"/>
  <c r="N108" i="5"/>
  <c r="M108" i="5"/>
  <c r="L108" i="5"/>
  <c r="D108" i="5"/>
  <c r="R14" i="5"/>
  <c r="Q14" i="5"/>
  <c r="P14" i="5"/>
  <c r="C71" i="5" s="1"/>
  <c r="R45" i="5"/>
  <c r="P45" i="5"/>
  <c r="C102" i="5" s="1"/>
  <c r="Q45" i="5"/>
  <c r="L61" i="5"/>
  <c r="N61" i="5"/>
  <c r="M61" i="5"/>
  <c r="D61" i="5"/>
  <c r="P53" i="5"/>
  <c r="C110" i="5" s="1"/>
  <c r="R53" i="5"/>
  <c r="Q53" i="5"/>
  <c r="R6" i="5"/>
  <c r="Q6" i="5"/>
  <c r="P6" i="5"/>
  <c r="C63" i="5" s="1"/>
  <c r="Q27" i="5"/>
  <c r="P27" i="5"/>
  <c r="C84" i="5" s="1"/>
  <c r="R27" i="5"/>
  <c r="R41" i="5"/>
  <c r="P41" i="5"/>
  <c r="C98" i="5" s="1"/>
  <c r="Q41" i="5"/>
  <c r="R29" i="5"/>
  <c r="P29" i="5"/>
  <c r="C86" i="5" s="1"/>
  <c r="Q29" i="5"/>
  <c r="L81" i="5"/>
  <c r="N81" i="5"/>
  <c r="M81" i="5"/>
  <c r="D81" i="5"/>
  <c r="Q11" i="5"/>
  <c r="R11" i="5"/>
  <c r="P11" i="5"/>
  <c r="C68" i="5" s="1"/>
  <c r="L65" i="5"/>
  <c r="N65" i="5"/>
  <c r="M65" i="5"/>
  <c r="D65" i="5"/>
  <c r="N100" i="5"/>
  <c r="M100" i="5"/>
  <c r="L100" i="5"/>
  <c r="D100" i="5"/>
  <c r="Q15" i="5"/>
  <c r="R15" i="5"/>
  <c r="P15" i="5"/>
  <c r="C72" i="5" s="1"/>
  <c r="L69" i="5"/>
  <c r="N69" i="5"/>
  <c r="M69" i="5"/>
  <c r="D69" i="5"/>
  <c r="N104" i="5"/>
  <c r="M104" i="5"/>
  <c r="L104" i="5"/>
  <c r="D104" i="5"/>
  <c r="R49" i="5"/>
  <c r="P49" i="5"/>
  <c r="C106" i="5" s="1"/>
  <c r="Q49" i="5"/>
  <c r="R18" i="5"/>
  <c r="Q18" i="5"/>
  <c r="P18" i="5"/>
  <c r="C75" i="5" s="1"/>
  <c r="N96" i="5"/>
  <c r="M96" i="5"/>
  <c r="L96" i="5"/>
  <c r="D96" i="5"/>
  <c r="R10" i="5"/>
  <c r="Q10" i="5"/>
  <c r="P10" i="5"/>
  <c r="C67" i="5" s="1"/>
  <c r="P48" i="5"/>
  <c r="C105" i="5" s="1"/>
  <c r="R48" i="5"/>
  <c r="Q48" i="5"/>
  <c r="P44" i="5"/>
  <c r="C101" i="5" s="1"/>
  <c r="R44" i="5"/>
  <c r="Q44" i="5"/>
  <c r="P40" i="5"/>
  <c r="C97" i="5" s="1"/>
  <c r="R40" i="5"/>
  <c r="Q40" i="5"/>
  <c r="P36" i="5"/>
  <c r="C93" i="5" s="1"/>
  <c r="R36" i="5"/>
  <c r="Q36" i="5"/>
  <c r="P32" i="5"/>
  <c r="C89" i="5" s="1"/>
  <c r="R32" i="5"/>
  <c r="Q32" i="5"/>
  <c r="R26" i="5"/>
  <c r="Q26" i="5"/>
  <c r="P26" i="5"/>
  <c r="C83" i="5" s="1"/>
  <c r="R2" i="5"/>
  <c r="Q2" i="5"/>
  <c r="P2" i="5"/>
  <c r="C59" i="5" s="1"/>
  <c r="Q56" i="5"/>
  <c r="P56" i="5"/>
  <c r="C113" i="5" s="1"/>
  <c r="R56" i="5"/>
  <c r="L87" i="5"/>
  <c r="D87" i="5"/>
  <c r="N87" i="5"/>
  <c r="M87" i="5"/>
  <c r="R57" i="5"/>
  <c r="P57" i="5"/>
  <c r="C114" i="5" s="1"/>
  <c r="Q57" i="5"/>
  <c r="R22" i="5"/>
  <c r="Q22" i="5"/>
  <c r="P22" i="5"/>
  <c r="C79" i="5" s="1"/>
  <c r="N82" i="5"/>
  <c r="L82" i="5"/>
  <c r="D82" i="5"/>
  <c r="M82" i="5"/>
  <c r="Q19" i="5"/>
  <c r="R19" i="5"/>
  <c r="P19" i="5"/>
  <c r="C76" i="5" s="1"/>
  <c r="N74" i="5"/>
  <c r="L74" i="5"/>
  <c r="D74" i="5"/>
  <c r="M74" i="5"/>
  <c r="Q3" i="5"/>
  <c r="P3" i="5"/>
  <c r="C60" i="5" s="1"/>
  <c r="R3" i="5"/>
  <c r="N88" i="5"/>
  <c r="M88" i="5"/>
  <c r="L88" i="5"/>
  <c r="D88" i="5"/>
  <c r="Q23" i="5"/>
  <c r="R23" i="5"/>
  <c r="P23" i="5"/>
  <c r="C80" i="5" s="1"/>
  <c r="N62" i="5"/>
  <c r="L62" i="5"/>
  <c r="D62" i="5"/>
  <c r="M62" i="5"/>
  <c r="L77" i="5" l="1"/>
  <c r="M70" i="5"/>
  <c r="D70" i="5"/>
  <c r="D73" i="5"/>
  <c r="M73" i="5"/>
  <c r="L59" i="5"/>
  <c r="N59" i="5"/>
  <c r="M59" i="5"/>
  <c r="D59" i="5"/>
  <c r="L105" i="5"/>
  <c r="D105" i="5"/>
  <c r="N105" i="5"/>
  <c r="M105" i="5"/>
  <c r="L75" i="5"/>
  <c r="N75" i="5"/>
  <c r="M75" i="5"/>
  <c r="D75" i="5"/>
  <c r="N102" i="5"/>
  <c r="M102" i="5"/>
  <c r="L102" i="5"/>
  <c r="D102" i="5"/>
  <c r="N94" i="5"/>
  <c r="M94" i="5"/>
  <c r="L94" i="5"/>
  <c r="D94" i="5"/>
  <c r="L101" i="5"/>
  <c r="D101" i="5"/>
  <c r="N101" i="5"/>
  <c r="M101" i="5"/>
  <c r="L67" i="5"/>
  <c r="N67" i="5"/>
  <c r="M67" i="5"/>
  <c r="D67" i="5"/>
  <c r="N68" i="5"/>
  <c r="L68" i="5"/>
  <c r="M68" i="5"/>
  <c r="D68" i="5"/>
  <c r="N86" i="5"/>
  <c r="M86" i="5"/>
  <c r="L86" i="5"/>
  <c r="D86" i="5"/>
  <c r="L63" i="5"/>
  <c r="N63" i="5"/>
  <c r="M63" i="5"/>
  <c r="D63" i="5"/>
  <c r="N90" i="5"/>
  <c r="M90" i="5"/>
  <c r="L90" i="5"/>
  <c r="D90" i="5"/>
  <c r="L89" i="5"/>
  <c r="D89" i="5"/>
  <c r="N89" i="5"/>
  <c r="M89" i="5"/>
  <c r="N98" i="5"/>
  <c r="M98" i="5"/>
  <c r="L98" i="5"/>
  <c r="D98" i="5"/>
  <c r="N60" i="5"/>
  <c r="L60" i="5"/>
  <c r="M60" i="5"/>
  <c r="D60" i="5"/>
  <c r="L113" i="5"/>
  <c r="D113" i="5"/>
  <c r="N113" i="5"/>
  <c r="M113" i="5"/>
  <c r="L97" i="5"/>
  <c r="D97" i="5"/>
  <c r="N97" i="5"/>
  <c r="M97" i="5"/>
  <c r="N72" i="5"/>
  <c r="L72" i="5"/>
  <c r="M72" i="5"/>
  <c r="D72" i="5"/>
  <c r="N110" i="5"/>
  <c r="M110" i="5"/>
  <c r="L110" i="5"/>
  <c r="D110" i="5"/>
  <c r="L71" i="5"/>
  <c r="N71" i="5"/>
  <c r="M71" i="5"/>
  <c r="D71" i="5"/>
  <c r="N64" i="5"/>
  <c r="L64" i="5"/>
  <c r="M64" i="5"/>
  <c r="D64" i="5"/>
  <c r="L109" i="5"/>
  <c r="D109" i="5"/>
  <c r="N109" i="5"/>
  <c r="M109" i="5"/>
  <c r="N76" i="5"/>
  <c r="L76" i="5"/>
  <c r="M76" i="5"/>
  <c r="D76" i="5"/>
  <c r="N106" i="5"/>
  <c r="M106" i="5"/>
  <c r="L106" i="5"/>
  <c r="D106" i="5"/>
  <c r="N80" i="5"/>
  <c r="L80" i="5"/>
  <c r="M80" i="5"/>
  <c r="D80" i="5"/>
  <c r="L79" i="5"/>
  <c r="N79" i="5"/>
  <c r="M79" i="5"/>
  <c r="D79" i="5"/>
  <c r="N114" i="5"/>
  <c r="M114" i="5"/>
  <c r="L114" i="5"/>
  <c r="D114" i="5"/>
  <c r="L83" i="5"/>
  <c r="N83" i="5"/>
  <c r="M83" i="5"/>
  <c r="D83" i="5"/>
  <c r="L93" i="5"/>
  <c r="D93" i="5"/>
  <c r="N93" i="5"/>
  <c r="M93" i="5"/>
  <c r="N84" i="5"/>
  <c r="L84" i="5"/>
  <c r="M84" i="5"/>
  <c r="D84" i="5"/>
  <c r="L85" i="5"/>
  <c r="N85" i="5"/>
  <c r="M85" i="5"/>
  <c r="D85" i="5"/>
</calcChain>
</file>

<file path=xl/sharedStrings.xml><?xml version="1.0" encoding="utf-8"?>
<sst xmlns="http://schemas.openxmlformats.org/spreadsheetml/2006/main" count="2190" uniqueCount="186">
  <si>
    <t>Produit</t>
  </si>
  <si>
    <t>Type</t>
  </si>
  <si>
    <t>Référence</t>
  </si>
  <si>
    <t>Fournisseur</t>
  </si>
  <si>
    <t>Prix d'achat</t>
  </si>
  <si>
    <t>État</t>
  </si>
  <si>
    <t>Obsolète</t>
  </si>
  <si>
    <t>Fabriquant</t>
  </si>
  <si>
    <t>Sous catégorie</t>
  </si>
  <si>
    <t>Description</t>
  </si>
  <si>
    <t>Site associé</t>
  </si>
  <si>
    <t>Loyer</t>
  </si>
  <si>
    <t>Durée (mois)</t>
  </si>
  <si>
    <t>Visible sur le site</t>
  </si>
  <si>
    <t>portable</t>
  </si>
  <si>
    <t>actif</t>
  </si>
  <si>
    <t>non</t>
  </si>
  <si>
    <t>oui</t>
  </si>
  <si>
    <t>sans_objet</t>
  </si>
  <si>
    <t>N°</t>
  </si>
  <si>
    <t>EAN</t>
  </si>
  <si>
    <t>3608409919045</t>
  </si>
  <si>
    <t>3608409919052</t>
  </si>
  <si>
    <t>3608409889676</t>
  </si>
  <si>
    <t>3608409919076</t>
  </si>
  <si>
    <t>3608409905833</t>
  </si>
  <si>
    <t>3608409905826</t>
  </si>
  <si>
    <t>3608409919083</t>
  </si>
  <si>
    <t>3608409872968</t>
  </si>
  <si>
    <t>3608409889669</t>
  </si>
  <si>
    <t>3608409903167</t>
  </si>
  <si>
    <t>3608409905437</t>
  </si>
  <si>
    <t>3608409889645</t>
  </si>
  <si>
    <t>3608409905444</t>
  </si>
  <si>
    <t>3608409905420</t>
  </si>
  <si>
    <t>3608409902412</t>
  </si>
  <si>
    <t>3608409881007</t>
  </si>
  <si>
    <t>3608409902245</t>
  </si>
  <si>
    <t>3608409902115</t>
  </si>
  <si>
    <t>3608409902276</t>
  </si>
  <si>
    <t>3608409902283</t>
  </si>
  <si>
    <t>3608409877901</t>
  </si>
  <si>
    <t>3608409902269</t>
  </si>
  <si>
    <t>3608409908315</t>
  </si>
  <si>
    <t>3608409908377</t>
  </si>
  <si>
    <t>3608409905338</t>
  </si>
  <si>
    <t>3608409925039</t>
  </si>
  <si>
    <t>3608409890436</t>
  </si>
  <si>
    <t>3608409890429</t>
  </si>
  <si>
    <t>3608409925022</t>
  </si>
  <si>
    <t>3608409946041</t>
  </si>
  <si>
    <t>3608409890337</t>
  </si>
  <si>
    <t>3608409908896</t>
  </si>
  <si>
    <t>3608409946034</t>
  </si>
  <si>
    <t>3608409890412</t>
  </si>
  <si>
    <t>3608409890405</t>
  </si>
  <si>
    <t>3608409943552</t>
  </si>
  <si>
    <t>3608409957900</t>
  </si>
  <si>
    <t>3608409890320</t>
  </si>
  <si>
    <t>3608409890344</t>
  </si>
  <si>
    <t>3608409925329</t>
  </si>
  <si>
    <t>3608409934321</t>
  </si>
  <si>
    <t>3608409934482</t>
  </si>
  <si>
    <t>3608409943804</t>
  </si>
  <si>
    <t>3608409904584</t>
  </si>
  <si>
    <t>3608409929983</t>
  </si>
  <si>
    <t>3608409937940</t>
  </si>
  <si>
    <t>3608409893925</t>
  </si>
  <si>
    <t>3608409893918</t>
  </si>
  <si>
    <t>3760208831857</t>
  </si>
  <si>
    <t>3608409934468</t>
  </si>
  <si>
    <t>3608409894397</t>
  </si>
  <si>
    <t>3608409921864</t>
  </si>
  <si>
    <t>3608409921857</t>
  </si>
  <si>
    <t>3608409921840</t>
  </si>
  <si>
    <t>DECATHLON SA</t>
  </si>
  <si>
    <t>Titre</t>
  </si>
  <si>
    <t>10'' RUN RIDE 100 BLANCHE</t>
  </si>
  <si>
    <t>10'' RUN RIDE 500 BLEU ET ROSE</t>
  </si>
  <si>
    <t>10'' RUN RIDE 500 BLEU VERT</t>
  </si>
  <si>
    <t>10'' RUN RIDE 500 ORANGE</t>
  </si>
  <si>
    <t>10'' RUN RIDE 520 CRUISER SILVER</t>
  </si>
  <si>
    <t>10'' RUN RIDE 520 NOIR JAUNE VTT</t>
  </si>
  <si>
    <t>10'' RUN RIDE 520 CRUISER NOIR</t>
  </si>
  <si>
    <t>10'' RUN RIDE 520 MTB ROUGE</t>
  </si>
  <si>
    <t>10'' RUN RIDE 900</t>
  </si>
  <si>
    <t>14'' 3-5 ANS 100 ARCTIC</t>
  </si>
  <si>
    <t>14'' 3-5 ANS 500 DINOSAURE</t>
  </si>
  <si>
    <t>14'' 3-5 ANS 500 MONSTERS</t>
  </si>
  <si>
    <t>14'' 3-5 ANS 500 OCEAN</t>
  </si>
  <si>
    <t>14'' 3-5 ANS 500 ROBOT</t>
  </si>
  <si>
    <t>14'' 3-5 ANS 500 UNICORN</t>
  </si>
  <si>
    <t>16'' 4-6 ANS 100 INUIT</t>
  </si>
  <si>
    <t>16'' 4-6 ANS 500 ASTRONAUT</t>
  </si>
  <si>
    <t>16'' 4-6 ANS 500 BLUE PRINCESS</t>
  </si>
  <si>
    <t>16'' 4-6 ANS 500 DARK HERO</t>
  </si>
  <si>
    <t>16'' 4-6 ANS 500 DOCTO GIRL</t>
  </si>
  <si>
    <t>16'' 4-6 ANS 500 ROBOT</t>
  </si>
  <si>
    <t>16'' 4-6 ANS 500 SPY HERO GIRL</t>
  </si>
  <si>
    <t>16'' 4-6 ANS 900 WILD DINO</t>
  </si>
  <si>
    <t>VILLE 20'' 6-8 ANS MISTIGIRL 540</t>
  </si>
  <si>
    <t>VILLE 20'' 6-8 ANS RACINGBOY 540</t>
  </si>
  <si>
    <t>VILLE 24'' 8-12 ANS POPLY 540</t>
  </si>
  <si>
    <t>VILLE 24'' 8-12 ANS ROCKRIDER 540</t>
  </si>
  <si>
    <t>20'' 6-8 ANS MISTIGIRL 300 SINGLE BLANC</t>
  </si>
  <si>
    <t>VTC 20'' 6-8 ANS ORIGINAL 100</t>
  </si>
  <si>
    <t>VTC 20'' 6-8 ANS ORIGINAL 120</t>
  </si>
  <si>
    <t>20'' 6-8 ANS MISTIGIRL 320 CE</t>
  </si>
  <si>
    <t>20'' 6-8 ANS MISTIGIRL 320 NOIR/ROSE</t>
  </si>
  <si>
    <t>VTC 24'' 8-12 ANS ORIGINAL 100</t>
  </si>
  <si>
    <t>24'' 8-12 ANS POPLY 300 BLANC</t>
  </si>
  <si>
    <t>20'' 6-8 ANS MISTIGIRL 500 ROSE</t>
  </si>
  <si>
    <t>VTC 20'' 6-8 ANS HYC 500 ORIGINAL</t>
  </si>
  <si>
    <t>VTC 20'' 6-8 ANS ORIGINAL 500S</t>
  </si>
  <si>
    <t>24'' 8-12 ANS POPLY 500 CREAM</t>
  </si>
  <si>
    <t>24'' 8-12 ANS POPLY 500 NOIR</t>
  </si>
  <si>
    <t>VTC 24'' 8-12 ANS ORIGINAL 500</t>
  </si>
  <si>
    <t>VTC 24'' 8-12 ANS ORIGINAL 500S</t>
  </si>
  <si>
    <t>VTT 20'' 6-8 ANS RACING BOY 300</t>
  </si>
  <si>
    <t>VTT 20'' 6-8 ANS RACINGBOY 320 BLEU</t>
  </si>
  <si>
    <t>VTT 20'' 6-8 ANS RACINGBOY 320 ROUGE</t>
  </si>
  <si>
    <t>VTT 24'' 8-12 ANS ROCKRIDER 100</t>
  </si>
  <si>
    <t>VTT 20'' 6-8 ANS RACING 500 GRIS</t>
  </si>
  <si>
    <t>VTT 20'' 6-8 ANS RACINGBOY 500 N/V</t>
  </si>
  <si>
    <t>VTT 24'' 8-12 ANS ROCKRIDER 500</t>
  </si>
  <si>
    <t xml:space="preserve">VTT 24'' 8-12 ANS ROCKRIDER 500 J </t>
  </si>
  <si>
    <t>VTT 24'' 8-12 ANS ROCKRIDER 500 ORANGE</t>
  </si>
  <si>
    <t>VTT 20'' 6-8 ANS WYLDEE BLEU</t>
  </si>
  <si>
    <t>VTT 24'' 8-12 ANS ROCKRIDER 700</t>
  </si>
  <si>
    <t>ROUTE 26'' 8-12  ANS TRIBAN 100</t>
  </si>
  <si>
    <t>BMX WIPE 8-12 ANS 300 GRIS</t>
  </si>
  <si>
    <t>BMX WIPE 8-12 ANS 320 BLEU</t>
  </si>
  <si>
    <t>BMX WIPE 8-12 ANS 320 ROUGE</t>
  </si>
  <si>
    <t>Conçu pour apprendre l'équilibre à vélo pour les enfants de 2 à 4 ans (85 cm à 100 cm).</t>
  </si>
  <si>
    <t>Conçu pour apprendre à faire du vélo pour les enfants de 3-5 ans (90 à 105 cm).</t>
  </si>
  <si>
    <t>Conçu pour les premières balades à 2 roues pour les enfants de 4 à 6 ans (1m05 à 1m20).</t>
  </si>
  <si>
    <t>Conçu pour les premières balades à 2 roues pour les enfants de 4 à 6 ans environ (1m05 à 1m20).</t>
  </si>
  <si>
    <t>Conçu pour les premières balades à 2 roues pour les petites filles de 4 à 6 ans environ (1m05 à 1m20).</t>
  </si>
  <si>
    <t>Conçu pour les premières balades à 2 roues pour les enfants de 4 ans à 6 ans (1m05 à 1m20).</t>
  </si>
  <si>
    <t>Conçu pour les balades pour les enfants de 6 à 8 ans (120 à 135 cm).</t>
  </si>
  <si>
    <t>Conçu pour les enfants de 6 à 8 ans (120 à 135 cm) qui veulent un vélo tout équipé sportif.</t>
  </si>
  <si>
    <t>Conçu pour une utilisation quotidienne sur route comme sur chemin pour les enfants de 8 à 12 ans (135 à 155 cm).</t>
  </si>
  <si>
    <t>Conçu pour les enfants de 6 à 8 ans (1m20 à 1m35).</t>
  </si>
  <si>
    <t>Conçu pour  les enfants de 6 à 8 ans (120 à 135 cm) souhaitant faire du vélo tout chemin.</t>
  </si>
  <si>
    <t>Conçu pour les balades pour les enfants de 6 à 8 ans (1m20 à 1m35).</t>
  </si>
  <si>
    <t>Conçu pour pour les enfants de 8 à 12 ans (135 à 155 cm) souhaitant faire du vélo tout chemin.</t>
  </si>
  <si>
    <t>Conçu pour les balades pour les enfants de 8 à 12 ans (1m35 à 1m55).</t>
  </si>
  <si>
    <t>Conçu pour les balades pour les enfants de 8 à 12 ans (135 à 155 cm).</t>
  </si>
  <si>
    <t>Conçu pour démarrer le VTT pour les enfants à partir de 8 ans (de 1m35 à 1m55).</t>
  </si>
  <si>
    <t>Conçu pour les sorties sportives pour les enfants de 6 à 8 ans (1m20 à 1m35).</t>
  </si>
  <si>
    <t>Conçu pour les enfants à partir de 8 ans (de 1m35 à 1m55) qui pratiquent le VTT.</t>
  </si>
  <si>
    <t>Conçu pour les enfants à partir de 8 ans (135 à 155 cm) qui pratiquent le VTT.</t>
  </si>
  <si>
    <t>Conçu pour la pratique du VTT pour les enfants à partir de 8 ans (de 1m35 à 1m55).</t>
  </si>
  <si>
    <t>Conçu pour les enfants à partir de 8 ans (de 1m35 à 1m55) qui pratiquent le vélo route.</t>
  </si>
  <si>
    <t>Conçu pour l'initiation au BMX dans la rue, sur des modules urbains et terrain vague pour jeunes riders (8 à 12 ans / 1m25 à 1m45)</t>
  </si>
  <si>
    <t>OGEA</t>
  </si>
  <si>
    <t>ASSURANCE DOMMAGE MATÉRIEL CYCLE &lt; 120 €TTC</t>
  </si>
  <si>
    <t>ASSURANCE DOMMAGE MATÉRIEL CYCLE &lt; 200 € TTC</t>
  </si>
  <si>
    <t>ASSURANCE DOMMAGE MATÉRIEL CYCLE &lt; 300 € TTC</t>
  </si>
  <si>
    <t>ASSURANCE DOMMAGE MATÉRIEL CYCLE &lt; 600 € TTC</t>
  </si>
  <si>
    <t>ASSURANCE DOMMAGE MATÉRIEL CYCLE &lt; 1200 € TTC</t>
  </si>
  <si>
    <t>ASSURANCE DOMMAGE MATÉRIEL CYCLE &lt;= 5000 € TTC</t>
  </si>
  <si>
    <t>Catégorie</t>
  </si>
  <si>
    <t>Et si je le casse? Votre vélo sera réparé dans la limite de sa valeur d'achat s'il s'agit d'une chute ou d'un choc accidentel. Sans franchise et sans vétusté.</t>
  </si>
  <si>
    <t>frequence</t>
  </si>
  <si>
    <t>mois</t>
  </si>
  <si>
    <t>N° Pack</t>
  </si>
  <si>
    <t>Libellé Pack</t>
  </si>
  <si>
    <t>N° Produit</t>
  </si>
  <si>
    <t>Libellé Produit</t>
  </si>
  <si>
    <t>Quantité</t>
  </si>
  <si>
    <t>Min</t>
  </si>
  <si>
    <t>Max</t>
  </si>
  <si>
    <t>Option incluse</t>
  </si>
  <si>
    <t>Option incluse Obligatoire</t>
  </si>
  <si>
    <t>Afficher sur PDF</t>
  </si>
  <si>
    <t>Ordre</t>
  </si>
  <si>
    <t>Px Achat</t>
  </si>
  <si>
    <t>Visibilité Prix</t>
  </si>
  <si>
    <t>Libellé</t>
  </si>
  <si>
    <t>Prix min</t>
  </si>
  <si>
    <t>Prix max</t>
  </si>
  <si>
    <t>Ass</t>
  </si>
  <si>
    <t>Lib Ass</t>
  </si>
  <si>
    <t>Prix vélo</t>
  </si>
  <si>
    <t>btwin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</si>
</sst>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 applyFill="0"/>
    <xf numFmtId="44" fontId="2" fillId="0" borderId="0" applyFont="0" applyFill="0" applyBorder="0" applyAlignment="0" applyProtection="0"/>
  </cellStyleXfs>
  <cellXfs count="20">
    <xf numFmtId="0" fontId="0" fillId="0" borderId="0" xfId="0" applyFill="1"/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Border="1" applyAlignmen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0" borderId="0" xfId="0" applyFill="1" applyBorder="1" applyAlignment="1"/>
    <xf numFmtId="0" fontId="0" fillId="4" borderId="0" xfId="0" applyFill="1"/>
    <xf numFmtId="0" fontId="0" fillId="5" borderId="0" xfId="0" applyFill="1"/>
    <xf numFmtId="0" fontId="0" fillId="0" borderId="2" xfId="0" applyFill="1" applyBorder="1" applyAlignment="1"/>
    <xf numFmtId="0" fontId="1" fillId="0" borderId="0" xfId="0" applyFont="1" applyFill="1"/>
    <xf numFmtId="0" fontId="1" fillId="5" borderId="0" xfId="0" applyFont="1" applyFill="1"/>
    <xf numFmtId="0" fontId="0" fillId="0" borderId="3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/>
    <xf numFmtId="0" fontId="0" fillId="6" borderId="0" xfId="0" applyFill="1"/>
    <xf numFmtId="0" fontId="0" fillId="6" borderId="1" xfId="0" applyFill="1" applyBorder="1" applyAlignment="1"/>
    <xf numFmtId="0" fontId="0" fillId="6" borderId="2" xfId="0" applyFill="1" applyBorder="1" applyAlignment="1"/>
    <xf numFmtId="44" fontId="0" fillId="0" borderId="0" xfId="1" applyFont="1" applyFill="1"/>
    <xf numFmtId="44" fontId="0" fillId="4" borderId="0" xfId="1" applyFon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workbookViewId="0">
      <pane xSplit="2" ySplit="1" topLeftCell="C14" activePane="bottomRight" state="frozen"/>
      <selection pane="topRight" activeCell="C1" sqref="C1"/>
      <selection pane="bottomLeft" activeCell="A12" sqref="A12"/>
      <selection pane="bottomRight" activeCell="S1" activeCellId="1" sqref="R1:R1048576 S1:S1048576"/>
    </sheetView>
  </sheetViews>
  <sheetFormatPr baseColWidth="10" defaultRowHeight="12.75" x14ac:dyDescent="0.2"/>
  <cols>
    <col min="1" max="1" width="11.5703125" style="15"/>
    <col min="2" max="2" width="53.140625" customWidth="1"/>
    <col min="3" max="3" width="27.7109375" customWidth="1"/>
    <col min="11" max="11" width="11.5703125" style="8"/>
    <col min="12" max="12" width="19.5703125" customWidth="1"/>
    <col min="13" max="13" width="46" customWidth="1"/>
  </cols>
  <sheetData>
    <row r="1" spans="1:17" ht="13.5" thickBot="1" x14ac:dyDescent="0.25">
      <c r="A1" s="16" t="s">
        <v>19</v>
      </c>
      <c r="B1" t="s">
        <v>0</v>
      </c>
      <c r="C1" t="s">
        <v>1</v>
      </c>
      <c r="D1" t="s">
        <v>2</v>
      </c>
      <c r="E1" s="7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1" t="s">
        <v>162</v>
      </c>
      <c r="L1" t="s">
        <v>8</v>
      </c>
      <c r="M1" t="s">
        <v>9</v>
      </c>
      <c r="N1" s="7" t="s">
        <v>10</v>
      </c>
      <c r="O1" t="s">
        <v>11</v>
      </c>
      <c r="P1" t="s">
        <v>12</v>
      </c>
      <c r="Q1" t="s">
        <v>13</v>
      </c>
    </row>
    <row r="2" spans="1:17" x14ac:dyDescent="0.2">
      <c r="A2" s="17">
        <v>1</v>
      </c>
      <c r="B2" s="1" t="s">
        <v>77</v>
      </c>
      <c r="C2" t="s">
        <v>14</v>
      </c>
      <c r="D2">
        <v>8349385</v>
      </c>
      <c r="E2" s="7" t="s">
        <v>21</v>
      </c>
      <c r="F2">
        <v>20622</v>
      </c>
      <c r="G2">
        <v>29.17</v>
      </c>
      <c r="H2" t="s">
        <v>15</v>
      </c>
      <c r="I2" t="s">
        <v>16</v>
      </c>
      <c r="J2">
        <v>541</v>
      </c>
      <c r="K2" s="8">
        <v>48</v>
      </c>
      <c r="L2">
        <v>202</v>
      </c>
      <c r="M2" t="s">
        <v>133</v>
      </c>
      <c r="N2" s="7" t="s">
        <v>185</v>
      </c>
      <c r="O2">
        <v>3.3330000000000002</v>
      </c>
      <c r="P2">
        <v>6</v>
      </c>
      <c r="Q2" s="10" t="s">
        <v>16</v>
      </c>
    </row>
    <row r="3" spans="1:17" x14ac:dyDescent="0.2">
      <c r="A3" s="17">
        <v>2</v>
      </c>
      <c r="B3" s="1" t="s">
        <v>78</v>
      </c>
      <c r="C3" t="s">
        <v>14</v>
      </c>
      <c r="D3">
        <v>8349387</v>
      </c>
      <c r="E3" s="7" t="s">
        <v>22</v>
      </c>
      <c r="F3">
        <v>20622</v>
      </c>
      <c r="G3">
        <v>41.67</v>
      </c>
      <c r="H3" t="s">
        <v>15</v>
      </c>
      <c r="I3" t="s">
        <v>16</v>
      </c>
      <c r="J3">
        <v>541</v>
      </c>
      <c r="K3" s="8">
        <v>48</v>
      </c>
      <c r="L3">
        <v>202</v>
      </c>
      <c r="M3" t="s">
        <v>133</v>
      </c>
      <c r="N3" s="7" t="s">
        <v>185</v>
      </c>
      <c r="O3">
        <v>5</v>
      </c>
      <c r="P3">
        <v>6</v>
      </c>
      <c r="Q3" s="10" t="s">
        <v>16</v>
      </c>
    </row>
    <row r="4" spans="1:17" x14ac:dyDescent="0.2">
      <c r="A4" s="17">
        <v>7</v>
      </c>
      <c r="B4" s="1" t="s">
        <v>79</v>
      </c>
      <c r="C4" t="s">
        <v>14</v>
      </c>
      <c r="D4">
        <v>8404834</v>
      </c>
      <c r="E4" s="7" t="s">
        <v>23</v>
      </c>
      <c r="F4">
        <v>20622</v>
      </c>
      <c r="G4">
        <v>41.67</v>
      </c>
      <c r="H4" t="s">
        <v>15</v>
      </c>
      <c r="I4" t="s">
        <v>16</v>
      </c>
      <c r="J4">
        <v>541</v>
      </c>
      <c r="K4" s="8">
        <v>48</v>
      </c>
      <c r="L4">
        <v>202</v>
      </c>
      <c r="M4" t="s">
        <v>133</v>
      </c>
      <c r="N4" s="7" t="s">
        <v>185</v>
      </c>
      <c r="O4">
        <v>5</v>
      </c>
      <c r="P4">
        <v>6</v>
      </c>
      <c r="Q4" s="10" t="s">
        <v>16</v>
      </c>
    </row>
    <row r="5" spans="1:17" x14ac:dyDescent="0.2">
      <c r="A5" s="17">
        <v>4</v>
      </c>
      <c r="B5" s="1" t="s">
        <v>80</v>
      </c>
      <c r="C5" t="s">
        <v>14</v>
      </c>
      <c r="D5">
        <v>8349386</v>
      </c>
      <c r="E5" s="7" t="s">
        <v>24</v>
      </c>
      <c r="F5">
        <v>20622</v>
      </c>
      <c r="G5">
        <v>41.67</v>
      </c>
      <c r="H5" t="s">
        <v>15</v>
      </c>
      <c r="I5" t="s">
        <v>16</v>
      </c>
      <c r="J5">
        <v>541</v>
      </c>
      <c r="K5" s="8">
        <v>48</v>
      </c>
      <c r="L5">
        <v>202</v>
      </c>
      <c r="M5" t="s">
        <v>133</v>
      </c>
      <c r="N5" s="7" t="s">
        <v>185</v>
      </c>
      <c r="O5">
        <v>5</v>
      </c>
      <c r="P5">
        <v>6</v>
      </c>
      <c r="Q5" s="10" t="s">
        <v>16</v>
      </c>
    </row>
    <row r="6" spans="1:17" x14ac:dyDescent="0.2">
      <c r="A6" s="17">
        <v>3</v>
      </c>
      <c r="B6" s="1" t="s">
        <v>81</v>
      </c>
      <c r="C6" t="s">
        <v>14</v>
      </c>
      <c r="D6">
        <v>8369700</v>
      </c>
      <c r="E6" s="7" t="s">
        <v>25</v>
      </c>
      <c r="F6">
        <v>20622</v>
      </c>
      <c r="G6">
        <v>49.99</v>
      </c>
      <c r="H6" t="s">
        <v>15</v>
      </c>
      <c r="I6" t="s">
        <v>16</v>
      </c>
      <c r="J6">
        <v>541</v>
      </c>
      <c r="K6" s="8">
        <v>48</v>
      </c>
      <c r="L6">
        <v>202</v>
      </c>
      <c r="M6" t="s">
        <v>133</v>
      </c>
      <c r="N6" s="7" t="s">
        <v>185</v>
      </c>
      <c r="O6">
        <v>5</v>
      </c>
      <c r="P6">
        <v>6</v>
      </c>
      <c r="Q6" s="10" t="s">
        <v>16</v>
      </c>
    </row>
    <row r="7" spans="1:17" x14ac:dyDescent="0.2">
      <c r="A7" s="17">
        <v>6</v>
      </c>
      <c r="B7" s="1" t="s">
        <v>82</v>
      </c>
      <c r="C7" t="s">
        <v>14</v>
      </c>
      <c r="D7">
        <v>8369698</v>
      </c>
      <c r="E7" s="7" t="s">
        <v>26</v>
      </c>
      <c r="F7">
        <v>20622</v>
      </c>
      <c r="G7">
        <v>49.99</v>
      </c>
      <c r="H7" t="s">
        <v>15</v>
      </c>
      <c r="I7" t="s">
        <v>16</v>
      </c>
      <c r="J7">
        <v>541</v>
      </c>
      <c r="K7" s="8">
        <v>48</v>
      </c>
      <c r="L7">
        <v>202</v>
      </c>
      <c r="M7" t="s">
        <v>133</v>
      </c>
      <c r="N7" s="7" t="s">
        <v>185</v>
      </c>
      <c r="O7">
        <v>5</v>
      </c>
      <c r="P7">
        <v>6</v>
      </c>
      <c r="Q7" s="10" t="s">
        <v>16</v>
      </c>
    </row>
    <row r="8" spans="1:17" x14ac:dyDescent="0.2">
      <c r="A8" s="17">
        <v>5</v>
      </c>
      <c r="B8" s="1" t="s">
        <v>83</v>
      </c>
      <c r="C8" t="s">
        <v>14</v>
      </c>
      <c r="D8">
        <v>8349389</v>
      </c>
      <c r="E8" s="7" t="s">
        <v>27</v>
      </c>
      <c r="F8">
        <v>20622</v>
      </c>
      <c r="G8">
        <v>50</v>
      </c>
      <c r="H8" t="s">
        <v>15</v>
      </c>
      <c r="I8" t="s">
        <v>16</v>
      </c>
      <c r="J8">
        <v>541</v>
      </c>
      <c r="K8" s="8">
        <v>48</v>
      </c>
      <c r="L8">
        <v>202</v>
      </c>
      <c r="M8" t="s">
        <v>133</v>
      </c>
      <c r="N8" s="7" t="s">
        <v>185</v>
      </c>
      <c r="O8">
        <v>5</v>
      </c>
      <c r="P8">
        <v>6</v>
      </c>
      <c r="Q8" s="10" t="s">
        <v>16</v>
      </c>
    </row>
    <row r="9" spans="1:17" x14ac:dyDescent="0.2">
      <c r="A9" s="17">
        <v>8</v>
      </c>
      <c r="B9" s="1" t="s">
        <v>84</v>
      </c>
      <c r="C9" t="s">
        <v>14</v>
      </c>
      <c r="D9">
        <v>8512196</v>
      </c>
      <c r="E9" s="7" t="s">
        <v>28</v>
      </c>
      <c r="F9">
        <v>20622</v>
      </c>
      <c r="G9">
        <v>50</v>
      </c>
      <c r="H9" t="s">
        <v>15</v>
      </c>
      <c r="I9" t="s">
        <v>16</v>
      </c>
      <c r="J9">
        <v>541</v>
      </c>
      <c r="K9" s="8">
        <v>48</v>
      </c>
      <c r="L9">
        <v>202</v>
      </c>
      <c r="M9" t="s">
        <v>133</v>
      </c>
      <c r="N9" s="7" t="s">
        <v>185</v>
      </c>
      <c r="O9">
        <v>5</v>
      </c>
      <c r="P9">
        <v>6</v>
      </c>
      <c r="Q9" s="10" t="s">
        <v>16</v>
      </c>
    </row>
    <row r="10" spans="1:17" x14ac:dyDescent="0.2">
      <c r="A10" s="17">
        <v>9</v>
      </c>
      <c r="B10" s="1" t="s">
        <v>85</v>
      </c>
      <c r="C10" t="s">
        <v>14</v>
      </c>
      <c r="D10">
        <v>8501033</v>
      </c>
      <c r="E10" s="7" t="s">
        <v>29</v>
      </c>
      <c r="F10">
        <v>20622</v>
      </c>
      <c r="G10">
        <v>65.83</v>
      </c>
      <c r="H10" t="s">
        <v>15</v>
      </c>
      <c r="I10" t="s">
        <v>16</v>
      </c>
      <c r="J10">
        <v>541</v>
      </c>
      <c r="K10" s="8">
        <v>48</v>
      </c>
      <c r="L10">
        <v>202</v>
      </c>
      <c r="M10" t="s">
        <v>133</v>
      </c>
      <c r="N10" s="7" t="s">
        <v>185</v>
      </c>
      <c r="O10">
        <v>5.8330000000000002</v>
      </c>
      <c r="P10">
        <v>6</v>
      </c>
      <c r="Q10" s="10" t="s">
        <v>16</v>
      </c>
    </row>
    <row r="11" spans="1:17" x14ac:dyDescent="0.2">
      <c r="A11" s="17">
        <v>10</v>
      </c>
      <c r="B11" s="2" t="s">
        <v>86</v>
      </c>
      <c r="C11" t="s">
        <v>14</v>
      </c>
      <c r="D11">
        <v>8378533</v>
      </c>
      <c r="E11" s="7" t="s">
        <v>30</v>
      </c>
      <c r="F11">
        <v>20622</v>
      </c>
      <c r="G11">
        <v>66.67</v>
      </c>
      <c r="H11" t="s">
        <v>15</v>
      </c>
      <c r="I11" t="s">
        <v>16</v>
      </c>
      <c r="J11">
        <v>541</v>
      </c>
      <c r="K11" s="8">
        <v>48</v>
      </c>
      <c r="L11">
        <v>202</v>
      </c>
      <c r="M11" t="s">
        <v>134</v>
      </c>
      <c r="N11" s="7" t="s">
        <v>185</v>
      </c>
      <c r="O11">
        <v>5.8330000000000002</v>
      </c>
      <c r="P11">
        <v>6</v>
      </c>
      <c r="Q11" s="10" t="s">
        <v>16</v>
      </c>
    </row>
    <row r="12" spans="1:17" x14ac:dyDescent="0.2">
      <c r="A12" s="17">
        <v>12</v>
      </c>
      <c r="B12" s="1" t="s">
        <v>87</v>
      </c>
      <c r="C12" t="s">
        <v>14</v>
      </c>
      <c r="D12">
        <v>8371299</v>
      </c>
      <c r="E12" s="7" t="s">
        <v>31</v>
      </c>
      <c r="F12">
        <v>20622</v>
      </c>
      <c r="G12">
        <v>82.5</v>
      </c>
      <c r="H12" t="s">
        <v>15</v>
      </c>
      <c r="I12" t="s">
        <v>16</v>
      </c>
      <c r="J12">
        <v>541</v>
      </c>
      <c r="K12" s="8">
        <v>48</v>
      </c>
      <c r="L12">
        <v>202</v>
      </c>
      <c r="M12" t="s">
        <v>134</v>
      </c>
      <c r="N12" s="7" t="s">
        <v>185</v>
      </c>
      <c r="O12">
        <v>6.6669999999999998</v>
      </c>
      <c r="P12">
        <v>6</v>
      </c>
      <c r="Q12" s="10" t="s">
        <v>16</v>
      </c>
    </row>
    <row r="13" spans="1:17" x14ac:dyDescent="0.2">
      <c r="A13" s="17">
        <v>15</v>
      </c>
      <c r="B13" s="1" t="s">
        <v>88</v>
      </c>
      <c r="C13" t="s">
        <v>14</v>
      </c>
      <c r="D13">
        <v>8402832</v>
      </c>
      <c r="E13" s="7" t="s">
        <v>32</v>
      </c>
      <c r="F13">
        <v>20622</v>
      </c>
      <c r="G13">
        <v>82.5</v>
      </c>
      <c r="H13" t="s">
        <v>15</v>
      </c>
      <c r="I13" t="s">
        <v>16</v>
      </c>
      <c r="J13">
        <v>541</v>
      </c>
      <c r="K13" s="8">
        <v>48</v>
      </c>
      <c r="L13">
        <v>202</v>
      </c>
      <c r="M13" t="s">
        <v>134</v>
      </c>
      <c r="N13" s="7" t="s">
        <v>185</v>
      </c>
      <c r="O13">
        <v>6.6669999999999998</v>
      </c>
      <c r="P13">
        <v>6</v>
      </c>
      <c r="Q13" s="10" t="s">
        <v>16</v>
      </c>
    </row>
    <row r="14" spans="1:17" x14ac:dyDescent="0.2">
      <c r="A14" s="17">
        <v>14</v>
      </c>
      <c r="B14" s="1" t="s">
        <v>89</v>
      </c>
      <c r="C14" t="s">
        <v>14</v>
      </c>
      <c r="D14">
        <v>8378534</v>
      </c>
      <c r="E14" s="7" t="s">
        <v>33</v>
      </c>
      <c r="F14">
        <v>20622</v>
      </c>
      <c r="G14">
        <v>82.5</v>
      </c>
      <c r="H14" t="s">
        <v>15</v>
      </c>
      <c r="I14" t="s">
        <v>16</v>
      </c>
      <c r="J14">
        <v>541</v>
      </c>
      <c r="K14" s="8">
        <v>48</v>
      </c>
      <c r="L14">
        <v>202</v>
      </c>
      <c r="M14" t="s">
        <v>134</v>
      </c>
      <c r="N14" s="7" t="s">
        <v>185</v>
      </c>
      <c r="O14">
        <v>6.6669999999999998</v>
      </c>
      <c r="P14">
        <v>6</v>
      </c>
      <c r="Q14" s="10" t="s">
        <v>16</v>
      </c>
    </row>
    <row r="15" spans="1:17" x14ac:dyDescent="0.2">
      <c r="A15" s="17">
        <v>13</v>
      </c>
      <c r="B15" s="1" t="s">
        <v>90</v>
      </c>
      <c r="C15" t="s">
        <v>14</v>
      </c>
      <c r="D15">
        <v>8371301</v>
      </c>
      <c r="E15" s="7" t="s">
        <v>34</v>
      </c>
      <c r="F15">
        <v>20622</v>
      </c>
      <c r="G15">
        <v>82.5</v>
      </c>
      <c r="H15" t="s">
        <v>15</v>
      </c>
      <c r="I15" t="s">
        <v>16</v>
      </c>
      <c r="J15">
        <v>541</v>
      </c>
      <c r="K15" s="8">
        <v>48</v>
      </c>
      <c r="L15">
        <v>202</v>
      </c>
      <c r="M15" t="s">
        <v>134</v>
      </c>
      <c r="N15" s="7" t="s">
        <v>185</v>
      </c>
      <c r="O15">
        <v>6.6669999999999998</v>
      </c>
      <c r="P15">
        <v>6</v>
      </c>
      <c r="Q15" s="10" t="s">
        <v>16</v>
      </c>
    </row>
    <row r="16" spans="1:17" x14ac:dyDescent="0.2">
      <c r="A16" s="17">
        <v>11</v>
      </c>
      <c r="B16" s="1" t="s">
        <v>91</v>
      </c>
      <c r="C16" t="s">
        <v>14</v>
      </c>
      <c r="D16">
        <v>8371300</v>
      </c>
      <c r="E16" s="7" t="s">
        <v>33</v>
      </c>
      <c r="F16">
        <v>20622</v>
      </c>
      <c r="G16">
        <v>82.5</v>
      </c>
      <c r="H16" t="s">
        <v>15</v>
      </c>
      <c r="I16" t="s">
        <v>16</v>
      </c>
      <c r="J16">
        <v>541</v>
      </c>
      <c r="K16" s="8">
        <v>48</v>
      </c>
      <c r="L16">
        <v>202</v>
      </c>
      <c r="M16" t="s">
        <v>134</v>
      </c>
      <c r="N16" s="7" t="s">
        <v>185</v>
      </c>
      <c r="O16">
        <v>6.6669999999999998</v>
      </c>
      <c r="P16">
        <v>6</v>
      </c>
      <c r="Q16" s="10" t="s">
        <v>16</v>
      </c>
    </row>
    <row r="17" spans="1:17" x14ac:dyDescent="0.2">
      <c r="A17" s="17">
        <v>16</v>
      </c>
      <c r="B17" s="1" t="s">
        <v>92</v>
      </c>
      <c r="C17" t="s">
        <v>14</v>
      </c>
      <c r="D17">
        <v>8379180</v>
      </c>
      <c r="E17" s="7" t="s">
        <v>35</v>
      </c>
      <c r="F17">
        <v>20622</v>
      </c>
      <c r="G17">
        <v>75</v>
      </c>
      <c r="H17" t="s">
        <v>15</v>
      </c>
      <c r="I17" t="s">
        <v>16</v>
      </c>
      <c r="J17">
        <v>541</v>
      </c>
      <c r="K17" s="8">
        <v>48</v>
      </c>
      <c r="L17">
        <v>202</v>
      </c>
      <c r="M17" t="s">
        <v>135</v>
      </c>
      <c r="N17" s="7" t="s">
        <v>185</v>
      </c>
      <c r="O17">
        <v>6.6669999999999998</v>
      </c>
      <c r="P17">
        <v>6</v>
      </c>
      <c r="Q17" s="10" t="s">
        <v>16</v>
      </c>
    </row>
    <row r="18" spans="1:17" x14ac:dyDescent="0.2">
      <c r="A18" s="17">
        <v>23</v>
      </c>
      <c r="B18" s="3" t="s">
        <v>93</v>
      </c>
      <c r="C18" t="s">
        <v>14</v>
      </c>
      <c r="D18">
        <v>8500765</v>
      </c>
      <c r="E18" s="7" t="s">
        <v>36</v>
      </c>
      <c r="F18">
        <v>20622</v>
      </c>
      <c r="G18">
        <v>91.67</v>
      </c>
      <c r="H18" t="s">
        <v>15</v>
      </c>
      <c r="I18" t="s">
        <v>16</v>
      </c>
      <c r="J18">
        <v>541</v>
      </c>
      <c r="K18" s="8">
        <v>48</v>
      </c>
      <c r="L18">
        <v>202</v>
      </c>
      <c r="M18" t="s">
        <v>136</v>
      </c>
      <c r="N18" s="7" t="s">
        <v>185</v>
      </c>
      <c r="O18">
        <v>7.5</v>
      </c>
      <c r="P18">
        <v>6</v>
      </c>
      <c r="Q18" s="10" t="s">
        <v>16</v>
      </c>
    </row>
    <row r="19" spans="1:17" x14ac:dyDescent="0.2">
      <c r="A19" s="17">
        <v>20</v>
      </c>
      <c r="B19" s="3" t="s">
        <v>94</v>
      </c>
      <c r="C19" t="s">
        <v>14</v>
      </c>
      <c r="D19">
        <v>8379370</v>
      </c>
      <c r="E19" s="7" t="s">
        <v>37</v>
      </c>
      <c r="F19">
        <v>20622</v>
      </c>
      <c r="G19">
        <v>91.67</v>
      </c>
      <c r="H19" t="s">
        <v>15</v>
      </c>
      <c r="I19" t="s">
        <v>16</v>
      </c>
      <c r="J19">
        <v>541</v>
      </c>
      <c r="K19" s="8">
        <v>48</v>
      </c>
      <c r="L19">
        <v>202</v>
      </c>
      <c r="M19" t="s">
        <v>137</v>
      </c>
      <c r="N19" s="7" t="s">
        <v>185</v>
      </c>
      <c r="O19">
        <v>7.5</v>
      </c>
      <c r="P19">
        <v>6</v>
      </c>
      <c r="Q19" s="10" t="s">
        <v>16</v>
      </c>
    </row>
    <row r="20" spans="1:17" x14ac:dyDescent="0.2">
      <c r="A20" s="17">
        <v>17</v>
      </c>
      <c r="B20" s="3" t="s">
        <v>95</v>
      </c>
      <c r="C20" t="s">
        <v>14</v>
      </c>
      <c r="D20">
        <v>8379458</v>
      </c>
      <c r="E20" s="7" t="s">
        <v>38</v>
      </c>
      <c r="F20">
        <v>20622</v>
      </c>
      <c r="G20">
        <v>91.67</v>
      </c>
      <c r="H20" t="s">
        <v>15</v>
      </c>
      <c r="I20" t="s">
        <v>16</v>
      </c>
      <c r="J20">
        <v>541</v>
      </c>
      <c r="K20" s="8">
        <v>48</v>
      </c>
      <c r="L20">
        <v>202</v>
      </c>
      <c r="M20" t="s">
        <v>136</v>
      </c>
      <c r="N20" s="7" t="s">
        <v>185</v>
      </c>
      <c r="O20">
        <v>7.5</v>
      </c>
      <c r="P20">
        <v>6</v>
      </c>
      <c r="Q20" s="10" t="s">
        <v>16</v>
      </c>
    </row>
    <row r="21" spans="1:17" x14ac:dyDescent="0.2">
      <c r="A21" s="17">
        <v>19</v>
      </c>
      <c r="B21" s="3" t="s">
        <v>96</v>
      </c>
      <c r="C21" t="s">
        <v>14</v>
      </c>
      <c r="D21">
        <v>8379366</v>
      </c>
      <c r="E21" s="7" t="s">
        <v>39</v>
      </c>
      <c r="F21">
        <v>20622</v>
      </c>
      <c r="G21">
        <v>91.67</v>
      </c>
      <c r="H21" t="s">
        <v>15</v>
      </c>
      <c r="I21" t="s">
        <v>16</v>
      </c>
      <c r="J21">
        <v>541</v>
      </c>
      <c r="K21" s="8">
        <v>48</v>
      </c>
      <c r="L21">
        <v>202</v>
      </c>
      <c r="M21" t="s">
        <v>136</v>
      </c>
      <c r="N21" s="7" t="s">
        <v>185</v>
      </c>
      <c r="O21">
        <v>7.5</v>
      </c>
      <c r="P21">
        <v>6</v>
      </c>
      <c r="Q21" s="10" t="s">
        <v>16</v>
      </c>
    </row>
    <row r="22" spans="1:17" x14ac:dyDescent="0.2">
      <c r="A22" s="17">
        <v>18</v>
      </c>
      <c r="B22" s="3" t="s">
        <v>97</v>
      </c>
      <c r="C22" t="s">
        <v>14</v>
      </c>
      <c r="D22">
        <v>8379367</v>
      </c>
      <c r="E22" s="7" t="s">
        <v>40</v>
      </c>
      <c r="F22">
        <v>20622</v>
      </c>
      <c r="G22">
        <v>91.67</v>
      </c>
      <c r="H22" t="s">
        <v>15</v>
      </c>
      <c r="I22" t="s">
        <v>16</v>
      </c>
      <c r="J22">
        <v>541</v>
      </c>
      <c r="K22" s="8">
        <v>48</v>
      </c>
      <c r="L22">
        <v>202</v>
      </c>
      <c r="M22" t="s">
        <v>136</v>
      </c>
      <c r="N22" s="7" t="s">
        <v>185</v>
      </c>
      <c r="O22">
        <v>7.5</v>
      </c>
      <c r="P22">
        <v>6</v>
      </c>
      <c r="Q22" s="10" t="s">
        <v>16</v>
      </c>
    </row>
    <row r="23" spans="1:17" x14ac:dyDescent="0.2">
      <c r="A23" s="17">
        <v>21</v>
      </c>
      <c r="B23" s="3" t="s">
        <v>98</v>
      </c>
      <c r="C23" t="s">
        <v>14</v>
      </c>
      <c r="D23">
        <v>8512639</v>
      </c>
      <c r="E23" s="7" t="s">
        <v>41</v>
      </c>
      <c r="F23">
        <v>20622</v>
      </c>
      <c r="G23">
        <v>91.67</v>
      </c>
      <c r="H23" t="s">
        <v>15</v>
      </c>
      <c r="I23" t="s">
        <v>16</v>
      </c>
      <c r="J23">
        <v>541</v>
      </c>
      <c r="K23" s="8">
        <v>48</v>
      </c>
      <c r="L23">
        <v>202</v>
      </c>
      <c r="M23" t="s">
        <v>136</v>
      </c>
      <c r="N23" s="7" t="s">
        <v>185</v>
      </c>
      <c r="O23">
        <v>7.5</v>
      </c>
      <c r="P23">
        <v>6</v>
      </c>
      <c r="Q23" s="10" t="s">
        <v>16</v>
      </c>
    </row>
    <row r="24" spans="1:17" x14ac:dyDescent="0.2">
      <c r="A24" s="17">
        <v>22</v>
      </c>
      <c r="B24" s="3" t="s">
        <v>99</v>
      </c>
      <c r="C24" t="s">
        <v>14</v>
      </c>
      <c r="D24">
        <v>8379369</v>
      </c>
      <c r="E24" s="7" t="s">
        <v>42</v>
      </c>
      <c r="F24">
        <v>20622</v>
      </c>
      <c r="G24">
        <v>108.33</v>
      </c>
      <c r="H24" t="s">
        <v>15</v>
      </c>
      <c r="I24" t="s">
        <v>16</v>
      </c>
      <c r="J24">
        <v>541</v>
      </c>
      <c r="K24" s="8">
        <v>48</v>
      </c>
      <c r="L24">
        <v>202</v>
      </c>
      <c r="M24" t="s">
        <v>138</v>
      </c>
      <c r="N24" s="7" t="s">
        <v>185</v>
      </c>
      <c r="O24">
        <v>9.1669999999999998</v>
      </c>
      <c r="P24">
        <v>6</v>
      </c>
      <c r="Q24" s="10" t="s">
        <v>16</v>
      </c>
    </row>
    <row r="25" spans="1:17" x14ac:dyDescent="0.2">
      <c r="A25" s="17">
        <v>52</v>
      </c>
      <c r="B25" s="3" t="s">
        <v>100</v>
      </c>
      <c r="C25" t="s">
        <v>14</v>
      </c>
      <c r="D25">
        <v>8366864</v>
      </c>
      <c r="E25" s="7" t="s">
        <v>43</v>
      </c>
      <c r="F25">
        <v>20622</v>
      </c>
      <c r="G25">
        <v>191.67</v>
      </c>
      <c r="H25" t="s">
        <v>15</v>
      </c>
      <c r="I25" t="s">
        <v>16</v>
      </c>
      <c r="J25">
        <v>541</v>
      </c>
      <c r="K25" s="8">
        <v>48</v>
      </c>
      <c r="L25">
        <v>202</v>
      </c>
      <c r="M25" t="s">
        <v>139</v>
      </c>
      <c r="N25" s="7" t="s">
        <v>185</v>
      </c>
      <c r="O25">
        <v>14.167</v>
      </c>
      <c r="P25">
        <v>6</v>
      </c>
      <c r="Q25" s="10" t="s">
        <v>16</v>
      </c>
    </row>
    <row r="26" spans="1:17" x14ac:dyDescent="0.2">
      <c r="A26" s="17">
        <v>51</v>
      </c>
      <c r="B26" s="3" t="s">
        <v>101</v>
      </c>
      <c r="C26" t="s">
        <v>14</v>
      </c>
      <c r="D26">
        <v>8366406</v>
      </c>
      <c r="E26" s="7" t="s">
        <v>44</v>
      </c>
      <c r="F26">
        <v>20622</v>
      </c>
      <c r="G26">
        <v>191.67</v>
      </c>
      <c r="H26" t="s">
        <v>15</v>
      </c>
      <c r="I26" t="s">
        <v>16</v>
      </c>
      <c r="J26">
        <v>541</v>
      </c>
      <c r="K26" s="8">
        <v>48</v>
      </c>
      <c r="L26">
        <v>202</v>
      </c>
      <c r="M26" t="s">
        <v>140</v>
      </c>
      <c r="N26" s="7" t="s">
        <v>185</v>
      </c>
      <c r="O26">
        <v>14.167</v>
      </c>
      <c r="P26">
        <v>6</v>
      </c>
      <c r="Q26" s="10" t="s">
        <v>16</v>
      </c>
    </row>
    <row r="27" spans="1:17" x14ac:dyDescent="0.2">
      <c r="A27" s="17">
        <v>49</v>
      </c>
      <c r="B27" s="3" t="s">
        <v>102</v>
      </c>
      <c r="C27" t="s">
        <v>14</v>
      </c>
      <c r="D27">
        <v>8371841</v>
      </c>
      <c r="E27" s="7" t="s">
        <v>45</v>
      </c>
      <c r="F27">
        <v>20622</v>
      </c>
      <c r="G27">
        <v>216.67</v>
      </c>
      <c r="H27" t="s">
        <v>15</v>
      </c>
      <c r="I27" t="s">
        <v>16</v>
      </c>
      <c r="J27">
        <v>541</v>
      </c>
      <c r="K27" s="8">
        <v>48</v>
      </c>
      <c r="L27">
        <v>202</v>
      </c>
      <c r="M27" t="s">
        <v>141</v>
      </c>
      <c r="N27" s="7" t="s">
        <v>185</v>
      </c>
      <c r="O27">
        <v>15.833</v>
      </c>
      <c r="P27">
        <v>6</v>
      </c>
      <c r="Q27" s="10" t="s">
        <v>16</v>
      </c>
    </row>
    <row r="28" spans="1:17" x14ac:dyDescent="0.2">
      <c r="A28" s="17">
        <v>50</v>
      </c>
      <c r="B28" s="3" t="s">
        <v>103</v>
      </c>
      <c r="C28" t="s">
        <v>14</v>
      </c>
      <c r="D28">
        <v>8371862</v>
      </c>
      <c r="E28" s="7" t="s">
        <v>45</v>
      </c>
      <c r="F28">
        <v>20622</v>
      </c>
      <c r="G28">
        <v>216.67</v>
      </c>
      <c r="H28" t="s">
        <v>15</v>
      </c>
      <c r="I28" t="s">
        <v>16</v>
      </c>
      <c r="J28">
        <v>541</v>
      </c>
      <c r="K28" s="8">
        <v>48</v>
      </c>
      <c r="L28">
        <v>202</v>
      </c>
      <c r="M28" t="s">
        <v>141</v>
      </c>
      <c r="N28" s="7" t="s">
        <v>185</v>
      </c>
      <c r="O28">
        <v>15.833</v>
      </c>
      <c r="P28">
        <v>6</v>
      </c>
      <c r="Q28" s="10" t="s">
        <v>16</v>
      </c>
    </row>
    <row r="29" spans="1:17" x14ac:dyDescent="0.2">
      <c r="A29" s="17">
        <v>35</v>
      </c>
      <c r="B29" s="4" t="s">
        <v>104</v>
      </c>
      <c r="C29" t="s">
        <v>14</v>
      </c>
      <c r="D29">
        <v>8339936</v>
      </c>
      <c r="E29" s="7" t="s">
        <v>46</v>
      </c>
      <c r="F29">
        <v>20622</v>
      </c>
      <c r="G29">
        <v>83.33</v>
      </c>
      <c r="H29" t="s">
        <v>15</v>
      </c>
      <c r="I29" t="s">
        <v>16</v>
      </c>
      <c r="J29">
        <v>541</v>
      </c>
      <c r="K29" s="8">
        <v>48</v>
      </c>
      <c r="L29">
        <v>202</v>
      </c>
      <c r="M29" t="s">
        <v>142</v>
      </c>
      <c r="N29" s="7" t="s">
        <v>185</v>
      </c>
      <c r="O29">
        <v>6.6669999999999998</v>
      </c>
      <c r="P29">
        <v>6</v>
      </c>
      <c r="Q29" s="10" t="s">
        <v>16</v>
      </c>
    </row>
    <row r="30" spans="1:17" x14ac:dyDescent="0.2">
      <c r="A30" s="17">
        <v>42</v>
      </c>
      <c r="B30" s="3" t="s">
        <v>105</v>
      </c>
      <c r="C30" t="s">
        <v>14</v>
      </c>
      <c r="D30">
        <v>8487150</v>
      </c>
      <c r="E30" s="7" t="s">
        <v>47</v>
      </c>
      <c r="F30">
        <v>20622</v>
      </c>
      <c r="G30">
        <v>91.67</v>
      </c>
      <c r="H30" t="s">
        <v>15</v>
      </c>
      <c r="I30" t="s">
        <v>16</v>
      </c>
      <c r="J30">
        <v>541</v>
      </c>
      <c r="K30" s="8">
        <v>48</v>
      </c>
      <c r="L30">
        <v>202</v>
      </c>
      <c r="M30" t="s">
        <v>143</v>
      </c>
      <c r="N30" s="7" t="s">
        <v>185</v>
      </c>
      <c r="O30">
        <v>6.6669999999999998</v>
      </c>
      <c r="P30">
        <v>6</v>
      </c>
      <c r="Q30" s="10" t="s">
        <v>16</v>
      </c>
    </row>
    <row r="31" spans="1:17" x14ac:dyDescent="0.2">
      <c r="A31" s="17">
        <v>44</v>
      </c>
      <c r="B31" s="3" t="s">
        <v>106</v>
      </c>
      <c r="C31" t="s">
        <v>14</v>
      </c>
      <c r="D31">
        <v>8487151</v>
      </c>
      <c r="E31" s="7" t="s">
        <v>48</v>
      </c>
      <c r="F31">
        <v>20622</v>
      </c>
      <c r="G31">
        <v>104.17</v>
      </c>
      <c r="H31" t="s">
        <v>15</v>
      </c>
      <c r="I31" t="s">
        <v>16</v>
      </c>
      <c r="J31">
        <v>541</v>
      </c>
      <c r="K31" s="8">
        <v>48</v>
      </c>
      <c r="L31">
        <v>202</v>
      </c>
      <c r="M31" t="s">
        <v>143</v>
      </c>
      <c r="N31" s="7" t="s">
        <v>185</v>
      </c>
      <c r="O31">
        <v>7.5</v>
      </c>
      <c r="P31">
        <v>6</v>
      </c>
      <c r="Q31" s="10" t="s">
        <v>16</v>
      </c>
    </row>
    <row r="32" spans="1:17" x14ac:dyDescent="0.2">
      <c r="A32" s="17">
        <v>40</v>
      </c>
      <c r="B32" s="3" t="s">
        <v>107</v>
      </c>
      <c r="C32" t="s">
        <v>14</v>
      </c>
      <c r="D32">
        <v>8339937</v>
      </c>
      <c r="E32" s="7" t="s">
        <v>49</v>
      </c>
      <c r="F32">
        <v>20622</v>
      </c>
      <c r="G32">
        <v>108.33</v>
      </c>
      <c r="H32" t="s">
        <v>15</v>
      </c>
      <c r="I32" t="s">
        <v>16</v>
      </c>
      <c r="J32">
        <v>541</v>
      </c>
      <c r="K32" s="8">
        <v>48</v>
      </c>
      <c r="L32">
        <v>202</v>
      </c>
      <c r="M32" t="s">
        <v>144</v>
      </c>
      <c r="N32" s="7" t="s">
        <v>185</v>
      </c>
      <c r="O32">
        <v>8.3330000000000002</v>
      </c>
      <c r="P32">
        <v>6</v>
      </c>
      <c r="Q32" s="10" t="s">
        <v>16</v>
      </c>
    </row>
    <row r="33" spans="1:17" x14ac:dyDescent="0.2">
      <c r="A33" s="17">
        <v>37</v>
      </c>
      <c r="B33" s="3" t="s">
        <v>108</v>
      </c>
      <c r="C33" t="s">
        <v>14</v>
      </c>
      <c r="D33">
        <v>8304259</v>
      </c>
      <c r="E33" s="7" t="s">
        <v>50</v>
      </c>
      <c r="F33">
        <v>20622</v>
      </c>
      <c r="G33">
        <v>108.33</v>
      </c>
      <c r="H33" t="s">
        <v>15</v>
      </c>
      <c r="I33" t="s">
        <v>16</v>
      </c>
      <c r="J33">
        <v>541</v>
      </c>
      <c r="K33" s="8">
        <v>48</v>
      </c>
      <c r="L33">
        <v>202</v>
      </c>
      <c r="M33" t="s">
        <v>142</v>
      </c>
      <c r="N33" s="7" t="s">
        <v>185</v>
      </c>
      <c r="O33">
        <v>8.3330000000000002</v>
      </c>
      <c r="P33">
        <v>6</v>
      </c>
      <c r="Q33" s="10" t="s">
        <v>16</v>
      </c>
    </row>
    <row r="34" spans="1:17" x14ac:dyDescent="0.2">
      <c r="A34" s="17">
        <v>43</v>
      </c>
      <c r="B34" s="3" t="s">
        <v>109</v>
      </c>
      <c r="C34" t="s">
        <v>14</v>
      </c>
      <c r="D34">
        <v>8487154</v>
      </c>
      <c r="E34" s="7" t="s">
        <v>51</v>
      </c>
      <c r="F34">
        <v>20622</v>
      </c>
      <c r="G34">
        <v>108.33</v>
      </c>
      <c r="H34" t="s">
        <v>15</v>
      </c>
      <c r="I34" t="s">
        <v>16</v>
      </c>
      <c r="J34">
        <v>541</v>
      </c>
      <c r="K34" s="8">
        <v>48</v>
      </c>
      <c r="L34">
        <v>202</v>
      </c>
      <c r="M34" t="s">
        <v>145</v>
      </c>
      <c r="N34" s="7" t="s">
        <v>185</v>
      </c>
      <c r="O34">
        <v>8.3330000000000002</v>
      </c>
      <c r="P34">
        <v>6</v>
      </c>
      <c r="Q34" s="10" t="s">
        <v>16</v>
      </c>
    </row>
    <row r="35" spans="1:17" x14ac:dyDescent="0.2">
      <c r="A35" s="17">
        <v>36</v>
      </c>
      <c r="B35" s="3" t="s">
        <v>110</v>
      </c>
      <c r="C35" t="s">
        <v>14</v>
      </c>
      <c r="D35">
        <v>8364111</v>
      </c>
      <c r="E35" s="7" t="s">
        <v>52</v>
      </c>
      <c r="F35">
        <v>20622</v>
      </c>
      <c r="G35">
        <v>108.33</v>
      </c>
      <c r="H35" t="s">
        <v>15</v>
      </c>
      <c r="I35" t="s">
        <v>16</v>
      </c>
      <c r="J35">
        <v>541</v>
      </c>
      <c r="K35" s="8">
        <v>48</v>
      </c>
      <c r="L35">
        <v>202</v>
      </c>
      <c r="M35" t="s">
        <v>146</v>
      </c>
      <c r="N35" s="7" t="s">
        <v>185</v>
      </c>
      <c r="O35">
        <v>8.3330000000000002</v>
      </c>
      <c r="P35">
        <v>6</v>
      </c>
      <c r="Q35" s="10" t="s">
        <v>16</v>
      </c>
    </row>
    <row r="36" spans="1:17" x14ac:dyDescent="0.2">
      <c r="A36" s="17">
        <v>38</v>
      </c>
      <c r="B36" s="3" t="s">
        <v>111</v>
      </c>
      <c r="C36" t="s">
        <v>14</v>
      </c>
      <c r="D36">
        <v>8304477</v>
      </c>
      <c r="E36" s="7" t="s">
        <v>53</v>
      </c>
      <c r="F36">
        <v>20622</v>
      </c>
      <c r="G36">
        <v>141.66</v>
      </c>
      <c r="H36" t="s">
        <v>15</v>
      </c>
      <c r="I36" t="s">
        <v>16</v>
      </c>
      <c r="J36">
        <v>541</v>
      </c>
      <c r="K36" s="8">
        <v>48</v>
      </c>
      <c r="L36">
        <v>202</v>
      </c>
      <c r="M36" t="s">
        <v>144</v>
      </c>
      <c r="N36" s="7" t="s">
        <v>185</v>
      </c>
      <c r="O36">
        <v>10</v>
      </c>
      <c r="P36">
        <v>6</v>
      </c>
      <c r="Q36" s="10" t="s">
        <v>16</v>
      </c>
    </row>
    <row r="37" spans="1:17" x14ac:dyDescent="0.2">
      <c r="A37" s="17">
        <v>45</v>
      </c>
      <c r="B37" s="3" t="s">
        <v>112</v>
      </c>
      <c r="C37" t="s">
        <v>14</v>
      </c>
      <c r="D37">
        <v>8487153</v>
      </c>
      <c r="E37" s="7" t="s">
        <v>54</v>
      </c>
      <c r="F37">
        <v>20622</v>
      </c>
      <c r="G37">
        <v>141.66999999999999</v>
      </c>
      <c r="H37" t="s">
        <v>15</v>
      </c>
      <c r="I37" t="s">
        <v>16</v>
      </c>
      <c r="J37">
        <v>541</v>
      </c>
      <c r="K37" s="8">
        <v>48</v>
      </c>
      <c r="L37">
        <v>202</v>
      </c>
      <c r="M37" t="s">
        <v>143</v>
      </c>
      <c r="N37" s="7" t="s">
        <v>185</v>
      </c>
      <c r="O37">
        <v>10</v>
      </c>
      <c r="P37">
        <v>6</v>
      </c>
      <c r="Q37" s="10" t="s">
        <v>16</v>
      </c>
    </row>
    <row r="38" spans="1:17" x14ac:dyDescent="0.2">
      <c r="A38" s="17">
        <v>47</v>
      </c>
      <c r="B38" s="3" t="s">
        <v>113</v>
      </c>
      <c r="C38" t="s">
        <v>14</v>
      </c>
      <c r="D38">
        <v>8402801</v>
      </c>
      <c r="E38" s="7" t="s">
        <v>55</v>
      </c>
      <c r="F38">
        <v>20622</v>
      </c>
      <c r="G38">
        <v>141.66999999999999</v>
      </c>
      <c r="H38" t="s">
        <v>15</v>
      </c>
      <c r="I38" t="s">
        <v>16</v>
      </c>
      <c r="J38">
        <v>541</v>
      </c>
      <c r="K38" s="8">
        <v>48</v>
      </c>
      <c r="L38">
        <v>202</v>
      </c>
      <c r="M38" t="s">
        <v>143</v>
      </c>
      <c r="N38" s="7" t="s">
        <v>185</v>
      </c>
      <c r="O38">
        <v>10</v>
      </c>
      <c r="P38">
        <v>6</v>
      </c>
      <c r="Q38" s="10" t="s">
        <v>16</v>
      </c>
    </row>
    <row r="39" spans="1:17" x14ac:dyDescent="0.2">
      <c r="A39" s="17">
        <v>41</v>
      </c>
      <c r="B39" s="3" t="s">
        <v>114</v>
      </c>
      <c r="C39" t="s">
        <v>14</v>
      </c>
      <c r="D39">
        <v>8309975</v>
      </c>
      <c r="E39" s="7" t="s">
        <v>56</v>
      </c>
      <c r="F39">
        <v>20622</v>
      </c>
      <c r="G39">
        <v>149.99</v>
      </c>
      <c r="H39" t="s">
        <v>15</v>
      </c>
      <c r="I39" t="s">
        <v>16</v>
      </c>
      <c r="J39">
        <v>541</v>
      </c>
      <c r="K39" s="8">
        <v>48</v>
      </c>
      <c r="L39">
        <v>202</v>
      </c>
      <c r="M39" t="s">
        <v>147</v>
      </c>
      <c r="N39" s="7" t="s">
        <v>185</v>
      </c>
      <c r="O39">
        <v>10.833</v>
      </c>
      <c r="P39">
        <v>6</v>
      </c>
      <c r="Q39" s="10" t="s">
        <v>16</v>
      </c>
    </row>
    <row r="40" spans="1:17" x14ac:dyDescent="0.2">
      <c r="A40" s="17">
        <v>39</v>
      </c>
      <c r="B40" s="3" t="s">
        <v>115</v>
      </c>
      <c r="C40" t="s">
        <v>14</v>
      </c>
      <c r="D40">
        <v>8279613</v>
      </c>
      <c r="E40" s="7" t="s">
        <v>57</v>
      </c>
      <c r="F40">
        <v>20622</v>
      </c>
      <c r="G40">
        <v>149.99</v>
      </c>
      <c r="H40" t="s">
        <v>15</v>
      </c>
      <c r="I40" t="s">
        <v>16</v>
      </c>
      <c r="J40">
        <v>541</v>
      </c>
      <c r="K40" s="8">
        <v>48</v>
      </c>
      <c r="L40">
        <v>202</v>
      </c>
      <c r="M40" t="s">
        <v>147</v>
      </c>
      <c r="N40" s="7" t="s">
        <v>185</v>
      </c>
      <c r="O40">
        <v>10.833</v>
      </c>
      <c r="P40">
        <v>6</v>
      </c>
      <c r="Q40" s="10" t="s">
        <v>16</v>
      </c>
    </row>
    <row r="41" spans="1:17" x14ac:dyDescent="0.2">
      <c r="A41" s="17">
        <v>46</v>
      </c>
      <c r="B41" s="3" t="s">
        <v>116</v>
      </c>
      <c r="C41" t="s">
        <v>14</v>
      </c>
      <c r="D41">
        <v>8487186</v>
      </c>
      <c r="E41" s="7" t="s">
        <v>58</v>
      </c>
      <c r="F41">
        <v>20622</v>
      </c>
      <c r="G41">
        <v>150</v>
      </c>
      <c r="H41" t="s">
        <v>15</v>
      </c>
      <c r="I41" t="s">
        <v>16</v>
      </c>
      <c r="J41">
        <v>541</v>
      </c>
      <c r="K41" s="8">
        <v>48</v>
      </c>
      <c r="L41">
        <v>202</v>
      </c>
      <c r="M41" t="s">
        <v>147</v>
      </c>
      <c r="N41" s="7" t="s">
        <v>185</v>
      </c>
      <c r="O41">
        <v>10.833</v>
      </c>
      <c r="P41">
        <v>6</v>
      </c>
      <c r="Q41" s="10" t="s">
        <v>16</v>
      </c>
    </row>
    <row r="42" spans="1:17" x14ac:dyDescent="0.2">
      <c r="A42" s="17">
        <v>48</v>
      </c>
      <c r="B42" s="3" t="s">
        <v>117</v>
      </c>
      <c r="C42" t="s">
        <v>14</v>
      </c>
      <c r="D42">
        <v>8487177</v>
      </c>
      <c r="E42" s="7" t="s">
        <v>59</v>
      </c>
      <c r="F42">
        <v>20622</v>
      </c>
      <c r="G42">
        <v>150</v>
      </c>
      <c r="H42" t="s">
        <v>15</v>
      </c>
      <c r="I42" t="s">
        <v>16</v>
      </c>
      <c r="J42">
        <v>541</v>
      </c>
      <c r="K42" s="8">
        <v>48</v>
      </c>
      <c r="L42">
        <v>202</v>
      </c>
      <c r="M42" t="s">
        <v>147</v>
      </c>
      <c r="N42" s="7" t="s">
        <v>185</v>
      </c>
      <c r="O42">
        <v>10.833</v>
      </c>
      <c r="P42">
        <v>6</v>
      </c>
      <c r="Q42" s="10" t="s">
        <v>16</v>
      </c>
    </row>
    <row r="43" spans="1:17" x14ac:dyDescent="0.2">
      <c r="A43" s="17">
        <v>24</v>
      </c>
      <c r="B43" s="5" t="s">
        <v>118</v>
      </c>
      <c r="C43" t="s">
        <v>14</v>
      </c>
      <c r="D43">
        <v>8339604</v>
      </c>
      <c r="E43" s="7" t="s">
        <v>60</v>
      </c>
      <c r="F43">
        <v>20622</v>
      </c>
      <c r="G43">
        <v>83.33</v>
      </c>
      <c r="H43" t="s">
        <v>15</v>
      </c>
      <c r="I43" t="s">
        <v>16</v>
      </c>
      <c r="J43">
        <v>541</v>
      </c>
      <c r="K43" s="8">
        <v>48</v>
      </c>
      <c r="L43">
        <v>202</v>
      </c>
      <c r="M43" t="s">
        <v>144</v>
      </c>
      <c r="N43" s="7" t="s">
        <v>185</v>
      </c>
      <c r="O43">
        <v>6.6669999999999998</v>
      </c>
      <c r="P43">
        <v>6</v>
      </c>
      <c r="Q43" s="10" t="s">
        <v>16</v>
      </c>
    </row>
    <row r="44" spans="1:17" x14ac:dyDescent="0.2">
      <c r="A44" s="17">
        <v>30</v>
      </c>
      <c r="B44" s="3" t="s">
        <v>119</v>
      </c>
      <c r="C44" t="s">
        <v>14</v>
      </c>
      <c r="D44">
        <v>8327767</v>
      </c>
      <c r="E44" s="7" t="s">
        <v>61</v>
      </c>
      <c r="F44">
        <v>20622</v>
      </c>
      <c r="G44">
        <v>108.33</v>
      </c>
      <c r="H44" t="s">
        <v>15</v>
      </c>
      <c r="I44" t="s">
        <v>16</v>
      </c>
      <c r="J44">
        <v>541</v>
      </c>
      <c r="K44" s="8">
        <v>48</v>
      </c>
      <c r="L44">
        <v>202</v>
      </c>
      <c r="M44" t="s">
        <v>139</v>
      </c>
      <c r="N44" s="7" t="s">
        <v>185</v>
      </c>
      <c r="O44">
        <v>8.3330000000000002</v>
      </c>
      <c r="P44">
        <v>6</v>
      </c>
      <c r="Q44" s="10" t="s">
        <v>16</v>
      </c>
    </row>
    <row r="45" spans="1:17" x14ac:dyDescent="0.2">
      <c r="A45" s="17">
        <v>26</v>
      </c>
      <c r="B45" s="3" t="s">
        <v>120</v>
      </c>
      <c r="C45" t="s">
        <v>14</v>
      </c>
      <c r="D45">
        <v>8327591</v>
      </c>
      <c r="E45" s="7" t="s">
        <v>62</v>
      </c>
      <c r="F45">
        <v>20622</v>
      </c>
      <c r="G45">
        <v>108.33</v>
      </c>
      <c r="H45" t="s">
        <v>15</v>
      </c>
      <c r="I45" t="s">
        <v>16</v>
      </c>
      <c r="J45">
        <v>541</v>
      </c>
      <c r="K45" s="8">
        <v>48</v>
      </c>
      <c r="L45">
        <v>202</v>
      </c>
      <c r="M45" t="s">
        <v>139</v>
      </c>
      <c r="N45" s="7" t="s">
        <v>185</v>
      </c>
      <c r="O45">
        <v>8.3330000000000002</v>
      </c>
      <c r="P45">
        <v>6</v>
      </c>
      <c r="Q45" s="10" t="s">
        <v>16</v>
      </c>
    </row>
    <row r="46" spans="1:17" x14ac:dyDescent="0.2">
      <c r="A46" s="17">
        <v>25</v>
      </c>
      <c r="B46" s="5" t="s">
        <v>121</v>
      </c>
      <c r="C46" t="s">
        <v>14</v>
      </c>
      <c r="D46">
        <v>8309450</v>
      </c>
      <c r="E46" s="7" t="s">
        <v>63</v>
      </c>
      <c r="F46">
        <v>20622</v>
      </c>
      <c r="G46">
        <v>108.33</v>
      </c>
      <c r="H46" t="s">
        <v>15</v>
      </c>
      <c r="I46" t="s">
        <v>16</v>
      </c>
      <c r="J46">
        <v>541</v>
      </c>
      <c r="K46" s="8">
        <v>48</v>
      </c>
      <c r="L46">
        <v>202</v>
      </c>
      <c r="M46" t="s">
        <v>148</v>
      </c>
      <c r="N46" s="7" t="s">
        <v>185</v>
      </c>
      <c r="O46">
        <v>8.3330000000000002</v>
      </c>
      <c r="P46">
        <v>6</v>
      </c>
      <c r="Q46" s="10" t="s">
        <v>16</v>
      </c>
    </row>
    <row r="47" spans="1:17" x14ac:dyDescent="0.2">
      <c r="A47" s="17">
        <v>31</v>
      </c>
      <c r="B47" s="3" t="s">
        <v>122</v>
      </c>
      <c r="C47" t="s">
        <v>14</v>
      </c>
      <c r="D47">
        <v>8376788</v>
      </c>
      <c r="E47" s="7" t="s">
        <v>64</v>
      </c>
      <c r="F47">
        <v>20622</v>
      </c>
      <c r="G47">
        <v>141.66999999999999</v>
      </c>
      <c r="H47" t="s">
        <v>15</v>
      </c>
      <c r="I47" t="s">
        <v>16</v>
      </c>
      <c r="J47">
        <v>541</v>
      </c>
      <c r="K47" s="8">
        <v>48</v>
      </c>
      <c r="L47">
        <v>202</v>
      </c>
      <c r="M47" t="s">
        <v>149</v>
      </c>
      <c r="N47" s="7" t="s">
        <v>185</v>
      </c>
      <c r="O47">
        <v>10</v>
      </c>
      <c r="P47">
        <v>6</v>
      </c>
      <c r="Q47" s="10" t="s">
        <v>16</v>
      </c>
    </row>
    <row r="48" spans="1:17" x14ac:dyDescent="0.2">
      <c r="A48" s="17">
        <v>27</v>
      </c>
      <c r="B48" s="3" t="s">
        <v>123</v>
      </c>
      <c r="C48" t="s">
        <v>14</v>
      </c>
      <c r="D48">
        <v>8328898</v>
      </c>
      <c r="E48" s="7" t="s">
        <v>65</v>
      </c>
      <c r="F48">
        <v>20622</v>
      </c>
      <c r="G48">
        <v>141.66999999999999</v>
      </c>
      <c r="H48" t="s">
        <v>15</v>
      </c>
      <c r="I48" t="s">
        <v>16</v>
      </c>
      <c r="J48">
        <v>541</v>
      </c>
      <c r="K48" s="8">
        <v>48</v>
      </c>
      <c r="L48">
        <v>202</v>
      </c>
      <c r="M48" t="s">
        <v>149</v>
      </c>
      <c r="N48" s="7" t="s">
        <v>185</v>
      </c>
      <c r="O48">
        <v>10</v>
      </c>
      <c r="P48">
        <v>6</v>
      </c>
      <c r="Q48" s="10" t="s">
        <v>16</v>
      </c>
    </row>
    <row r="49" spans="1:17" x14ac:dyDescent="0.2">
      <c r="A49" s="17">
        <v>29</v>
      </c>
      <c r="B49" s="3" t="s">
        <v>124</v>
      </c>
      <c r="C49" t="s">
        <v>14</v>
      </c>
      <c r="D49">
        <v>8320201</v>
      </c>
      <c r="E49" s="7" t="s">
        <v>66</v>
      </c>
      <c r="F49">
        <v>20622</v>
      </c>
      <c r="G49">
        <v>150</v>
      </c>
      <c r="H49" t="s">
        <v>15</v>
      </c>
      <c r="I49" t="s">
        <v>16</v>
      </c>
      <c r="J49">
        <v>541</v>
      </c>
      <c r="K49" s="8">
        <v>48</v>
      </c>
      <c r="L49">
        <v>202</v>
      </c>
      <c r="M49" t="s">
        <v>150</v>
      </c>
      <c r="N49" s="7" t="s">
        <v>185</v>
      </c>
      <c r="O49">
        <v>10.833</v>
      </c>
      <c r="P49">
        <v>6</v>
      </c>
      <c r="Q49" s="10" t="s">
        <v>16</v>
      </c>
    </row>
    <row r="50" spans="1:17" x14ac:dyDescent="0.2">
      <c r="A50" s="17">
        <v>33</v>
      </c>
      <c r="B50" s="6" t="s">
        <v>125</v>
      </c>
      <c r="C50" t="s">
        <v>14</v>
      </c>
      <c r="D50">
        <v>8392443</v>
      </c>
      <c r="E50" s="7" t="s">
        <v>67</v>
      </c>
      <c r="F50">
        <v>20622</v>
      </c>
      <c r="G50">
        <v>150</v>
      </c>
      <c r="H50" t="s">
        <v>15</v>
      </c>
      <c r="I50" t="s">
        <v>16</v>
      </c>
      <c r="J50">
        <v>541</v>
      </c>
      <c r="K50" s="8">
        <v>48</v>
      </c>
      <c r="L50">
        <v>202</v>
      </c>
      <c r="M50" t="s">
        <v>151</v>
      </c>
      <c r="N50" s="7" t="s">
        <v>185</v>
      </c>
      <c r="O50">
        <v>10.833</v>
      </c>
      <c r="P50">
        <v>6</v>
      </c>
      <c r="Q50" s="10" t="s">
        <v>16</v>
      </c>
    </row>
    <row r="51" spans="1:17" x14ac:dyDescent="0.2">
      <c r="A51" s="17">
        <v>28</v>
      </c>
      <c r="B51" s="3" t="s">
        <v>126</v>
      </c>
      <c r="C51" t="s">
        <v>14</v>
      </c>
      <c r="D51">
        <v>8392442</v>
      </c>
      <c r="E51" s="7" t="s">
        <v>68</v>
      </c>
      <c r="F51">
        <v>20622</v>
      </c>
      <c r="G51">
        <v>150</v>
      </c>
      <c r="H51" t="s">
        <v>15</v>
      </c>
      <c r="I51" t="s">
        <v>16</v>
      </c>
      <c r="J51">
        <v>541</v>
      </c>
      <c r="K51" s="8">
        <v>48</v>
      </c>
      <c r="L51">
        <v>202</v>
      </c>
      <c r="M51" t="s">
        <v>151</v>
      </c>
      <c r="N51" s="7" t="s">
        <v>185</v>
      </c>
      <c r="O51">
        <v>10.833</v>
      </c>
      <c r="P51">
        <v>6</v>
      </c>
      <c r="Q51" s="10" t="s">
        <v>16</v>
      </c>
    </row>
    <row r="52" spans="1:17" x14ac:dyDescent="0.2">
      <c r="A52" s="17">
        <v>32</v>
      </c>
      <c r="B52" s="3" t="s">
        <v>127</v>
      </c>
      <c r="C52" t="s">
        <v>14</v>
      </c>
      <c r="D52">
        <v>8404360</v>
      </c>
      <c r="E52" s="7" t="s">
        <v>69</v>
      </c>
      <c r="F52">
        <v>20622</v>
      </c>
      <c r="G52">
        <v>166.67</v>
      </c>
      <c r="H52" t="s">
        <v>15</v>
      </c>
      <c r="I52" t="s">
        <v>16</v>
      </c>
      <c r="J52">
        <v>541</v>
      </c>
      <c r="K52" s="8">
        <v>48</v>
      </c>
      <c r="L52">
        <v>202</v>
      </c>
      <c r="M52" t="s">
        <v>144</v>
      </c>
      <c r="N52" s="7" t="s">
        <v>185</v>
      </c>
      <c r="O52">
        <v>11.667</v>
      </c>
      <c r="P52">
        <v>6</v>
      </c>
      <c r="Q52" s="10" t="s">
        <v>16</v>
      </c>
    </row>
    <row r="53" spans="1:17" x14ac:dyDescent="0.2">
      <c r="A53" s="17">
        <v>34</v>
      </c>
      <c r="B53" s="3" t="s">
        <v>128</v>
      </c>
      <c r="C53" t="s">
        <v>14</v>
      </c>
      <c r="D53">
        <v>8327645</v>
      </c>
      <c r="E53" s="7" t="s">
        <v>70</v>
      </c>
      <c r="F53">
        <v>20622</v>
      </c>
      <c r="G53">
        <v>233.33</v>
      </c>
      <c r="H53" t="s">
        <v>15</v>
      </c>
      <c r="I53" t="s">
        <v>16</v>
      </c>
      <c r="J53">
        <v>541</v>
      </c>
      <c r="K53" s="8">
        <v>48</v>
      </c>
      <c r="L53">
        <v>202</v>
      </c>
      <c r="M53" t="s">
        <v>152</v>
      </c>
      <c r="N53" s="7" t="s">
        <v>185</v>
      </c>
      <c r="O53">
        <v>17.5</v>
      </c>
      <c r="P53">
        <v>6</v>
      </c>
      <c r="Q53" s="10" t="s">
        <v>16</v>
      </c>
    </row>
    <row r="54" spans="1:17" x14ac:dyDescent="0.2">
      <c r="A54" s="17">
        <v>53</v>
      </c>
      <c r="B54" s="3" t="s">
        <v>129</v>
      </c>
      <c r="C54" t="s">
        <v>14</v>
      </c>
      <c r="D54">
        <v>8390348</v>
      </c>
      <c r="E54" s="7" t="s">
        <v>71</v>
      </c>
      <c r="F54">
        <v>20622</v>
      </c>
      <c r="G54">
        <v>250</v>
      </c>
      <c r="H54" t="s">
        <v>15</v>
      </c>
      <c r="I54" t="s">
        <v>16</v>
      </c>
      <c r="J54">
        <v>541</v>
      </c>
      <c r="K54" s="8">
        <v>48</v>
      </c>
      <c r="L54">
        <v>202</v>
      </c>
      <c r="M54" t="s">
        <v>153</v>
      </c>
      <c r="N54" s="7" t="s">
        <v>185</v>
      </c>
      <c r="O54">
        <v>20.832999999999998</v>
      </c>
      <c r="P54">
        <v>6</v>
      </c>
      <c r="Q54" s="10" t="s">
        <v>16</v>
      </c>
    </row>
    <row r="55" spans="1:17" x14ac:dyDescent="0.2">
      <c r="A55" s="17">
        <v>54</v>
      </c>
      <c r="B55" s="3" t="s">
        <v>130</v>
      </c>
      <c r="C55" t="s">
        <v>14</v>
      </c>
      <c r="D55">
        <v>8343669</v>
      </c>
      <c r="E55" s="7" t="s">
        <v>72</v>
      </c>
      <c r="F55">
        <v>20622</v>
      </c>
      <c r="G55">
        <v>125</v>
      </c>
      <c r="H55" t="s">
        <v>15</v>
      </c>
      <c r="I55" t="s">
        <v>16</v>
      </c>
      <c r="J55">
        <v>541</v>
      </c>
      <c r="K55" s="8">
        <v>48</v>
      </c>
      <c r="L55">
        <v>202</v>
      </c>
      <c r="M55" t="s">
        <v>154</v>
      </c>
      <c r="N55" s="7" t="s">
        <v>185</v>
      </c>
      <c r="O55">
        <v>10</v>
      </c>
      <c r="P55">
        <v>6</v>
      </c>
      <c r="Q55" s="10" t="s">
        <v>16</v>
      </c>
    </row>
    <row r="56" spans="1:17" x14ac:dyDescent="0.2">
      <c r="A56" s="17">
        <v>56</v>
      </c>
      <c r="B56" s="3" t="s">
        <v>131</v>
      </c>
      <c r="C56" t="s">
        <v>14</v>
      </c>
      <c r="D56">
        <v>8343667</v>
      </c>
      <c r="E56" s="7" t="s">
        <v>73</v>
      </c>
      <c r="F56">
        <v>20622</v>
      </c>
      <c r="G56">
        <v>141.66999999999999</v>
      </c>
      <c r="H56" t="s">
        <v>15</v>
      </c>
      <c r="I56" t="s">
        <v>16</v>
      </c>
      <c r="J56">
        <v>541</v>
      </c>
      <c r="K56" s="8">
        <v>48</v>
      </c>
      <c r="L56">
        <v>202</v>
      </c>
      <c r="M56" t="s">
        <v>154</v>
      </c>
      <c r="N56" s="7" t="s">
        <v>185</v>
      </c>
      <c r="O56">
        <v>11.667</v>
      </c>
      <c r="P56">
        <v>6</v>
      </c>
      <c r="Q56" s="10" t="s">
        <v>16</v>
      </c>
    </row>
    <row r="57" spans="1:17" x14ac:dyDescent="0.2">
      <c r="A57" s="17">
        <v>55</v>
      </c>
      <c r="B57" s="3" t="s">
        <v>132</v>
      </c>
      <c r="C57" t="s">
        <v>14</v>
      </c>
      <c r="D57">
        <v>8343668</v>
      </c>
      <c r="E57" s="7" t="s">
        <v>74</v>
      </c>
      <c r="F57">
        <v>20622</v>
      </c>
      <c r="G57">
        <v>150</v>
      </c>
      <c r="H57" t="s">
        <v>15</v>
      </c>
      <c r="I57" t="s">
        <v>16</v>
      </c>
      <c r="J57">
        <v>541</v>
      </c>
      <c r="K57" s="8">
        <v>48</v>
      </c>
      <c r="L57">
        <v>202</v>
      </c>
      <c r="M57" t="s">
        <v>154</v>
      </c>
      <c r="N57" s="7" t="s">
        <v>185</v>
      </c>
      <c r="O57">
        <v>12.5</v>
      </c>
      <c r="P57">
        <v>6</v>
      </c>
      <c r="Q57" s="10" t="s">
        <v>16</v>
      </c>
    </row>
    <row r="58" spans="1:17" x14ac:dyDescent="0.2">
      <c r="A58" s="17">
        <v>101</v>
      </c>
      <c r="B58" s="10" t="s">
        <v>156</v>
      </c>
      <c r="C58" t="s">
        <v>18</v>
      </c>
      <c r="D58">
        <v>2111459</v>
      </c>
      <c r="F58">
        <v>29031</v>
      </c>
      <c r="G58">
        <v>9.99</v>
      </c>
      <c r="H58" t="s">
        <v>15</v>
      </c>
      <c r="I58" t="s">
        <v>16</v>
      </c>
      <c r="J58">
        <v>542</v>
      </c>
      <c r="K58" s="8">
        <v>36</v>
      </c>
      <c r="L58">
        <v>199</v>
      </c>
      <c r="M58" s="10" t="s">
        <v>163</v>
      </c>
      <c r="N58" s="7" t="s">
        <v>185</v>
      </c>
      <c r="O58">
        <v>0</v>
      </c>
      <c r="P58">
        <v>6</v>
      </c>
      <c r="Q58" s="10" t="s">
        <v>16</v>
      </c>
    </row>
    <row r="59" spans="1:17" x14ac:dyDescent="0.2">
      <c r="A59" s="17">
        <v>102</v>
      </c>
      <c r="B59" s="10" t="s">
        <v>157</v>
      </c>
      <c r="C59" t="s">
        <v>18</v>
      </c>
      <c r="D59">
        <v>2111460</v>
      </c>
      <c r="F59">
        <v>29031</v>
      </c>
      <c r="G59">
        <v>14.99</v>
      </c>
      <c r="H59" t="s">
        <v>15</v>
      </c>
      <c r="I59" t="s">
        <v>16</v>
      </c>
      <c r="J59">
        <v>542</v>
      </c>
      <c r="K59" s="8">
        <v>36</v>
      </c>
      <c r="L59">
        <v>199</v>
      </c>
      <c r="M59" s="10" t="s">
        <v>163</v>
      </c>
      <c r="N59" s="7" t="s">
        <v>185</v>
      </c>
      <c r="O59">
        <v>0</v>
      </c>
      <c r="P59">
        <v>6</v>
      </c>
      <c r="Q59" s="10" t="s">
        <v>16</v>
      </c>
    </row>
    <row r="60" spans="1:17" x14ac:dyDescent="0.2">
      <c r="A60" s="17">
        <v>103</v>
      </c>
      <c r="B60" s="10" t="s">
        <v>158</v>
      </c>
      <c r="C60" t="s">
        <v>18</v>
      </c>
      <c r="D60">
        <v>2111461</v>
      </c>
      <c r="F60">
        <v>29031</v>
      </c>
      <c r="G60">
        <v>19.989999999999998</v>
      </c>
      <c r="H60" t="s">
        <v>15</v>
      </c>
      <c r="I60" t="s">
        <v>16</v>
      </c>
      <c r="J60">
        <v>542</v>
      </c>
      <c r="K60" s="8">
        <v>36</v>
      </c>
      <c r="L60">
        <v>199</v>
      </c>
      <c r="M60" s="10" t="s">
        <v>163</v>
      </c>
      <c r="N60" s="7" t="s">
        <v>185</v>
      </c>
      <c r="O60">
        <v>0</v>
      </c>
      <c r="P60">
        <v>6</v>
      </c>
      <c r="Q60" s="10" t="s">
        <v>16</v>
      </c>
    </row>
    <row r="61" spans="1:17" x14ac:dyDescent="0.2">
      <c r="A61" s="17">
        <v>104</v>
      </c>
      <c r="B61" s="10" t="s">
        <v>159</v>
      </c>
      <c r="C61" t="s">
        <v>18</v>
      </c>
      <c r="D61">
        <v>2111462</v>
      </c>
      <c r="F61">
        <v>29031</v>
      </c>
      <c r="G61">
        <v>29.99</v>
      </c>
      <c r="H61" t="s">
        <v>15</v>
      </c>
      <c r="I61" t="s">
        <v>16</v>
      </c>
      <c r="J61">
        <v>542</v>
      </c>
      <c r="K61" s="8">
        <v>36</v>
      </c>
      <c r="L61">
        <v>199</v>
      </c>
      <c r="M61" s="10" t="s">
        <v>163</v>
      </c>
      <c r="N61" s="7" t="s">
        <v>185</v>
      </c>
      <c r="O61">
        <v>0</v>
      </c>
      <c r="P61">
        <v>6</v>
      </c>
      <c r="Q61" s="10" t="s">
        <v>16</v>
      </c>
    </row>
    <row r="62" spans="1:17" x14ac:dyDescent="0.2">
      <c r="A62" s="17">
        <v>105</v>
      </c>
      <c r="B62" s="10" t="s">
        <v>160</v>
      </c>
      <c r="C62" t="s">
        <v>18</v>
      </c>
      <c r="D62">
        <v>2111463</v>
      </c>
      <c r="F62">
        <v>29031</v>
      </c>
      <c r="G62">
        <v>49.99</v>
      </c>
      <c r="H62" t="s">
        <v>15</v>
      </c>
      <c r="I62" t="s">
        <v>16</v>
      </c>
      <c r="J62">
        <v>542</v>
      </c>
      <c r="K62" s="8">
        <v>36</v>
      </c>
      <c r="L62">
        <v>199</v>
      </c>
      <c r="M62" s="10" t="s">
        <v>163</v>
      </c>
      <c r="N62" s="7" t="s">
        <v>185</v>
      </c>
      <c r="O62">
        <v>0</v>
      </c>
      <c r="P62">
        <v>6</v>
      </c>
      <c r="Q62" s="10" t="s">
        <v>16</v>
      </c>
    </row>
    <row r="63" spans="1:17" x14ac:dyDescent="0.2">
      <c r="A63" s="17">
        <v>106</v>
      </c>
      <c r="B63" s="10" t="s">
        <v>161</v>
      </c>
      <c r="C63" t="s">
        <v>18</v>
      </c>
      <c r="D63">
        <v>2111464</v>
      </c>
      <c r="F63">
        <v>29031</v>
      </c>
      <c r="G63">
        <v>99.99</v>
      </c>
      <c r="H63" t="s">
        <v>15</v>
      </c>
      <c r="I63" t="s">
        <v>16</v>
      </c>
      <c r="J63">
        <v>542</v>
      </c>
      <c r="K63" s="8">
        <v>36</v>
      </c>
      <c r="L63">
        <v>199</v>
      </c>
      <c r="M63" s="10" t="s">
        <v>163</v>
      </c>
      <c r="N63" s="7" t="s">
        <v>185</v>
      </c>
      <c r="O63">
        <v>0</v>
      </c>
      <c r="P63">
        <v>6</v>
      </c>
      <c r="Q63" s="10" t="s">
        <v>16</v>
      </c>
    </row>
  </sheetData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6175-20C1-498B-8563-6524AAA4609E}">
  <dimension ref="A1:H57"/>
  <sheetViews>
    <sheetView tabSelected="1" workbookViewId="0">
      <pane xSplit="2" ySplit="1" topLeftCell="C8" activePane="bottomRight" state="frozen"/>
      <selection pane="topRight" activeCell="C1" sqref="C1"/>
      <selection pane="bottomLeft" activeCell="A13" sqref="A13"/>
      <selection pane="bottomRight" activeCell="J15" sqref="J15"/>
    </sheetView>
  </sheetViews>
  <sheetFormatPr baseColWidth="10" defaultRowHeight="12.75" x14ac:dyDescent="0.2"/>
  <cols>
    <col min="1" max="1" width="11.5703125" style="15"/>
    <col min="2" max="2" width="43" customWidth="1"/>
    <col min="8" max="8" width="47.140625" customWidth="1"/>
  </cols>
  <sheetData>
    <row r="1" spans="1:8" ht="13.5" thickBot="1" x14ac:dyDescent="0.25">
      <c r="A1" s="16" t="s">
        <v>19</v>
      </c>
      <c r="B1" s="12" t="s">
        <v>76</v>
      </c>
      <c r="C1" t="s">
        <v>10</v>
      </c>
      <c r="D1" t="s">
        <v>13</v>
      </c>
      <c r="E1" t="s">
        <v>164</v>
      </c>
      <c r="F1" t="s">
        <v>5</v>
      </c>
      <c r="G1" t="s">
        <v>13</v>
      </c>
      <c r="H1" t="s">
        <v>9</v>
      </c>
    </row>
    <row r="2" spans="1:8" x14ac:dyDescent="0.2">
      <c r="A2" s="17">
        <v>1</v>
      </c>
      <c r="B2" s="13" t="s">
        <v>77</v>
      </c>
      <c r="C2" t="s">
        <v>185</v>
      </c>
      <c r="D2" t="s">
        <v>17</v>
      </c>
      <c r="E2" t="s">
        <v>165</v>
      </c>
      <c r="F2" t="s">
        <v>15</v>
      </c>
      <c r="G2" t="s">
        <v>17</v>
      </c>
      <c r="H2" t="s">
        <v>133</v>
      </c>
    </row>
    <row r="3" spans="1:8" x14ac:dyDescent="0.2">
      <c r="A3" s="17">
        <v>2</v>
      </c>
      <c r="B3" s="13" t="s">
        <v>78</v>
      </c>
      <c r="C3" t="s">
        <v>185</v>
      </c>
      <c r="D3" t="s">
        <v>17</v>
      </c>
      <c r="E3" t="s">
        <v>165</v>
      </c>
      <c r="F3" t="s">
        <v>15</v>
      </c>
      <c r="G3" t="s">
        <v>17</v>
      </c>
      <c r="H3" t="s">
        <v>133</v>
      </c>
    </row>
    <row r="4" spans="1:8" x14ac:dyDescent="0.2">
      <c r="A4" s="17">
        <v>7</v>
      </c>
      <c r="B4" s="13" t="s">
        <v>79</v>
      </c>
      <c r="C4" t="s">
        <v>185</v>
      </c>
      <c r="D4" t="s">
        <v>17</v>
      </c>
      <c r="E4" t="s">
        <v>165</v>
      </c>
      <c r="F4" t="s">
        <v>15</v>
      </c>
      <c r="G4" t="s">
        <v>17</v>
      </c>
      <c r="H4" t="s">
        <v>133</v>
      </c>
    </row>
    <row r="5" spans="1:8" x14ac:dyDescent="0.2">
      <c r="A5" s="17">
        <v>4</v>
      </c>
      <c r="B5" s="13" t="s">
        <v>80</v>
      </c>
      <c r="C5" t="s">
        <v>185</v>
      </c>
      <c r="D5" t="s">
        <v>17</v>
      </c>
      <c r="E5" t="s">
        <v>165</v>
      </c>
      <c r="F5" t="s">
        <v>15</v>
      </c>
      <c r="G5" t="s">
        <v>17</v>
      </c>
      <c r="H5" t="s">
        <v>133</v>
      </c>
    </row>
    <row r="6" spans="1:8" x14ac:dyDescent="0.2">
      <c r="A6" s="17">
        <v>3</v>
      </c>
      <c r="B6" s="13" t="s">
        <v>81</v>
      </c>
      <c r="C6" t="s">
        <v>185</v>
      </c>
      <c r="D6" t="s">
        <v>17</v>
      </c>
      <c r="E6" t="s">
        <v>165</v>
      </c>
      <c r="F6" t="s">
        <v>15</v>
      </c>
      <c r="G6" t="s">
        <v>17</v>
      </c>
      <c r="H6" t="s">
        <v>133</v>
      </c>
    </row>
    <row r="7" spans="1:8" x14ac:dyDescent="0.2">
      <c r="A7" s="17">
        <v>6</v>
      </c>
      <c r="B7" s="13" t="s">
        <v>82</v>
      </c>
      <c r="C7" t="s">
        <v>185</v>
      </c>
      <c r="D7" t="s">
        <v>17</v>
      </c>
      <c r="E7" t="s">
        <v>165</v>
      </c>
      <c r="F7" t="s">
        <v>15</v>
      </c>
      <c r="G7" t="s">
        <v>17</v>
      </c>
      <c r="H7" t="s">
        <v>133</v>
      </c>
    </row>
    <row r="8" spans="1:8" x14ac:dyDescent="0.2">
      <c r="A8" s="17">
        <v>5</v>
      </c>
      <c r="B8" s="13" t="s">
        <v>83</v>
      </c>
      <c r="C8" t="s">
        <v>185</v>
      </c>
      <c r="D8" t="s">
        <v>17</v>
      </c>
      <c r="E8" t="s">
        <v>165</v>
      </c>
      <c r="F8" t="s">
        <v>15</v>
      </c>
      <c r="G8" t="s">
        <v>17</v>
      </c>
      <c r="H8" t="s">
        <v>133</v>
      </c>
    </row>
    <row r="9" spans="1:8" x14ac:dyDescent="0.2">
      <c r="A9" s="17">
        <v>8</v>
      </c>
      <c r="B9" s="13" t="s">
        <v>84</v>
      </c>
      <c r="C9" t="s">
        <v>185</v>
      </c>
      <c r="D9" t="s">
        <v>17</v>
      </c>
      <c r="E9" t="s">
        <v>165</v>
      </c>
      <c r="F9" t="s">
        <v>15</v>
      </c>
      <c r="G9" t="s">
        <v>17</v>
      </c>
      <c r="H9" t="s">
        <v>133</v>
      </c>
    </row>
    <row r="10" spans="1:8" x14ac:dyDescent="0.2">
      <c r="A10" s="17">
        <v>9</v>
      </c>
      <c r="B10" s="13" t="s">
        <v>85</v>
      </c>
      <c r="C10" t="s">
        <v>185</v>
      </c>
      <c r="D10" t="s">
        <v>17</v>
      </c>
      <c r="E10" t="s">
        <v>165</v>
      </c>
      <c r="F10" t="s">
        <v>15</v>
      </c>
      <c r="G10" t="s">
        <v>17</v>
      </c>
      <c r="H10" t="s">
        <v>133</v>
      </c>
    </row>
    <row r="11" spans="1:8" x14ac:dyDescent="0.2">
      <c r="A11" s="17">
        <v>10</v>
      </c>
      <c r="B11" s="13" t="s">
        <v>86</v>
      </c>
      <c r="C11" t="s">
        <v>185</v>
      </c>
      <c r="D11" t="s">
        <v>17</v>
      </c>
      <c r="E11" t="s">
        <v>165</v>
      </c>
      <c r="F11" t="s">
        <v>15</v>
      </c>
      <c r="G11" t="s">
        <v>17</v>
      </c>
      <c r="H11" t="s">
        <v>134</v>
      </c>
    </row>
    <row r="12" spans="1:8" x14ac:dyDescent="0.2">
      <c r="A12" s="17">
        <v>12</v>
      </c>
      <c r="B12" s="13" t="s">
        <v>87</v>
      </c>
      <c r="C12" t="s">
        <v>185</v>
      </c>
      <c r="D12" t="s">
        <v>17</v>
      </c>
      <c r="E12" t="s">
        <v>165</v>
      </c>
      <c r="F12" t="s">
        <v>15</v>
      </c>
      <c r="G12" t="s">
        <v>17</v>
      </c>
      <c r="H12" t="s">
        <v>134</v>
      </c>
    </row>
    <row r="13" spans="1:8" x14ac:dyDescent="0.2">
      <c r="A13" s="17">
        <v>15</v>
      </c>
      <c r="B13" s="13" t="s">
        <v>88</v>
      </c>
      <c r="C13" t="s">
        <v>185</v>
      </c>
      <c r="D13" t="s">
        <v>17</v>
      </c>
      <c r="E13" t="s">
        <v>165</v>
      </c>
      <c r="F13" t="s">
        <v>15</v>
      </c>
      <c r="G13" t="s">
        <v>17</v>
      </c>
      <c r="H13" t="s">
        <v>134</v>
      </c>
    </row>
    <row r="14" spans="1:8" x14ac:dyDescent="0.2">
      <c r="A14" s="17">
        <v>14</v>
      </c>
      <c r="B14" s="13" t="s">
        <v>89</v>
      </c>
      <c r="C14" t="s">
        <v>185</v>
      </c>
      <c r="D14" t="s">
        <v>17</v>
      </c>
      <c r="E14" t="s">
        <v>165</v>
      </c>
      <c r="F14" t="s">
        <v>15</v>
      </c>
      <c r="G14" t="s">
        <v>17</v>
      </c>
      <c r="H14" t="s">
        <v>134</v>
      </c>
    </row>
    <row r="15" spans="1:8" x14ac:dyDescent="0.2">
      <c r="A15" s="17">
        <v>13</v>
      </c>
      <c r="B15" s="13" t="s">
        <v>90</v>
      </c>
      <c r="C15" t="s">
        <v>185</v>
      </c>
      <c r="D15" t="s">
        <v>17</v>
      </c>
      <c r="E15" t="s">
        <v>165</v>
      </c>
      <c r="F15" t="s">
        <v>15</v>
      </c>
      <c r="G15" t="s">
        <v>17</v>
      </c>
      <c r="H15" t="s">
        <v>134</v>
      </c>
    </row>
    <row r="16" spans="1:8" x14ac:dyDescent="0.2">
      <c r="A16" s="17">
        <v>11</v>
      </c>
      <c r="B16" s="13" t="s">
        <v>91</v>
      </c>
      <c r="C16" t="s">
        <v>185</v>
      </c>
      <c r="D16" t="s">
        <v>17</v>
      </c>
      <c r="E16" t="s">
        <v>165</v>
      </c>
      <c r="F16" t="s">
        <v>15</v>
      </c>
      <c r="G16" t="s">
        <v>17</v>
      </c>
      <c r="H16" t="s">
        <v>134</v>
      </c>
    </row>
    <row r="17" spans="1:8" x14ac:dyDescent="0.2">
      <c r="A17" s="17">
        <v>16</v>
      </c>
      <c r="B17" s="13" t="s">
        <v>92</v>
      </c>
      <c r="C17" t="s">
        <v>185</v>
      </c>
      <c r="D17" t="s">
        <v>17</v>
      </c>
      <c r="E17" t="s">
        <v>165</v>
      </c>
      <c r="F17" t="s">
        <v>15</v>
      </c>
      <c r="G17" t="s">
        <v>17</v>
      </c>
      <c r="H17" t="s">
        <v>135</v>
      </c>
    </row>
    <row r="18" spans="1:8" x14ac:dyDescent="0.2">
      <c r="A18" s="17">
        <v>23</v>
      </c>
      <c r="B18" s="13" t="s">
        <v>93</v>
      </c>
      <c r="C18" t="s">
        <v>185</v>
      </c>
      <c r="D18" t="s">
        <v>17</v>
      </c>
      <c r="E18" t="s">
        <v>165</v>
      </c>
      <c r="F18" t="s">
        <v>15</v>
      </c>
      <c r="G18" t="s">
        <v>17</v>
      </c>
      <c r="H18" t="s">
        <v>136</v>
      </c>
    </row>
    <row r="19" spans="1:8" x14ac:dyDescent="0.2">
      <c r="A19" s="17">
        <v>20</v>
      </c>
      <c r="B19" s="13" t="s">
        <v>94</v>
      </c>
      <c r="C19" t="s">
        <v>185</v>
      </c>
      <c r="D19" t="s">
        <v>17</v>
      </c>
      <c r="E19" t="s">
        <v>165</v>
      </c>
      <c r="F19" t="s">
        <v>15</v>
      </c>
      <c r="G19" t="s">
        <v>17</v>
      </c>
      <c r="H19" t="s">
        <v>137</v>
      </c>
    </row>
    <row r="20" spans="1:8" x14ac:dyDescent="0.2">
      <c r="A20" s="17">
        <v>17</v>
      </c>
      <c r="B20" s="13" t="s">
        <v>95</v>
      </c>
      <c r="C20" t="s">
        <v>185</v>
      </c>
      <c r="D20" t="s">
        <v>17</v>
      </c>
      <c r="E20" t="s">
        <v>165</v>
      </c>
      <c r="F20" t="s">
        <v>15</v>
      </c>
      <c r="G20" t="s">
        <v>17</v>
      </c>
      <c r="H20" t="s">
        <v>136</v>
      </c>
    </row>
    <row r="21" spans="1:8" x14ac:dyDescent="0.2">
      <c r="A21" s="17">
        <v>19</v>
      </c>
      <c r="B21" s="13" t="s">
        <v>96</v>
      </c>
      <c r="C21" t="s">
        <v>185</v>
      </c>
      <c r="D21" t="s">
        <v>17</v>
      </c>
      <c r="E21" t="s">
        <v>165</v>
      </c>
      <c r="F21" t="s">
        <v>15</v>
      </c>
      <c r="G21" t="s">
        <v>17</v>
      </c>
      <c r="H21" t="s">
        <v>136</v>
      </c>
    </row>
    <row r="22" spans="1:8" x14ac:dyDescent="0.2">
      <c r="A22" s="17">
        <v>18</v>
      </c>
      <c r="B22" s="13" t="s">
        <v>97</v>
      </c>
      <c r="C22" t="s">
        <v>185</v>
      </c>
      <c r="D22" t="s">
        <v>17</v>
      </c>
      <c r="E22" t="s">
        <v>165</v>
      </c>
      <c r="F22" t="s">
        <v>15</v>
      </c>
      <c r="G22" t="s">
        <v>17</v>
      </c>
      <c r="H22" t="s">
        <v>136</v>
      </c>
    </row>
    <row r="23" spans="1:8" x14ac:dyDescent="0.2">
      <c r="A23" s="17">
        <v>21</v>
      </c>
      <c r="B23" s="13" t="s">
        <v>98</v>
      </c>
      <c r="C23" t="s">
        <v>185</v>
      </c>
      <c r="D23" t="s">
        <v>17</v>
      </c>
      <c r="E23" t="s">
        <v>165</v>
      </c>
      <c r="F23" t="s">
        <v>15</v>
      </c>
      <c r="G23" t="s">
        <v>17</v>
      </c>
      <c r="H23" t="s">
        <v>136</v>
      </c>
    </row>
    <row r="24" spans="1:8" x14ac:dyDescent="0.2">
      <c r="A24" s="17">
        <v>22</v>
      </c>
      <c r="B24" s="13" t="s">
        <v>99</v>
      </c>
      <c r="C24" t="s">
        <v>185</v>
      </c>
      <c r="D24" t="s">
        <v>17</v>
      </c>
      <c r="E24" t="s">
        <v>165</v>
      </c>
      <c r="F24" t="s">
        <v>15</v>
      </c>
      <c r="G24" t="s">
        <v>17</v>
      </c>
      <c r="H24" t="s">
        <v>138</v>
      </c>
    </row>
    <row r="25" spans="1:8" x14ac:dyDescent="0.2">
      <c r="A25" s="17">
        <v>52</v>
      </c>
      <c r="B25" s="9" t="s">
        <v>100</v>
      </c>
      <c r="C25" t="s">
        <v>185</v>
      </c>
      <c r="D25" t="s">
        <v>17</v>
      </c>
      <c r="E25" t="s">
        <v>165</v>
      </c>
      <c r="F25" t="s">
        <v>15</v>
      </c>
      <c r="G25" t="s">
        <v>17</v>
      </c>
      <c r="H25" t="s">
        <v>139</v>
      </c>
    </row>
    <row r="26" spans="1:8" x14ac:dyDescent="0.2">
      <c r="A26" s="17">
        <v>51</v>
      </c>
      <c r="B26" s="9" t="s">
        <v>101</v>
      </c>
      <c r="C26" t="s">
        <v>185</v>
      </c>
      <c r="D26" t="s">
        <v>17</v>
      </c>
      <c r="E26" t="s">
        <v>165</v>
      </c>
      <c r="F26" t="s">
        <v>15</v>
      </c>
      <c r="G26" t="s">
        <v>17</v>
      </c>
      <c r="H26" t="s">
        <v>140</v>
      </c>
    </row>
    <row r="27" spans="1:8" x14ac:dyDescent="0.2">
      <c r="A27" s="17">
        <v>49</v>
      </c>
      <c r="B27" s="9" t="s">
        <v>102</v>
      </c>
      <c r="C27" t="s">
        <v>185</v>
      </c>
      <c r="D27" t="s">
        <v>17</v>
      </c>
      <c r="E27" t="s">
        <v>165</v>
      </c>
      <c r="F27" t="s">
        <v>15</v>
      </c>
      <c r="G27" t="s">
        <v>17</v>
      </c>
      <c r="H27" t="s">
        <v>141</v>
      </c>
    </row>
    <row r="28" spans="1:8" x14ac:dyDescent="0.2">
      <c r="A28" s="17">
        <v>50</v>
      </c>
      <c r="B28" s="9" t="s">
        <v>103</v>
      </c>
      <c r="C28" t="s">
        <v>185</v>
      </c>
      <c r="D28" t="s">
        <v>17</v>
      </c>
      <c r="E28" t="s">
        <v>165</v>
      </c>
      <c r="F28" t="s">
        <v>15</v>
      </c>
      <c r="G28" t="s">
        <v>17</v>
      </c>
      <c r="H28" t="s">
        <v>141</v>
      </c>
    </row>
    <row r="29" spans="1:8" x14ac:dyDescent="0.2">
      <c r="A29" s="17">
        <v>35</v>
      </c>
      <c r="B29" s="14" t="s">
        <v>104</v>
      </c>
      <c r="C29" t="s">
        <v>185</v>
      </c>
      <c r="D29" t="s">
        <v>17</v>
      </c>
      <c r="E29" t="s">
        <v>165</v>
      </c>
      <c r="F29" t="s">
        <v>15</v>
      </c>
      <c r="G29" t="s">
        <v>17</v>
      </c>
      <c r="H29" t="s">
        <v>142</v>
      </c>
    </row>
    <row r="30" spans="1:8" x14ac:dyDescent="0.2">
      <c r="A30" s="17">
        <v>42</v>
      </c>
      <c r="B30" s="14" t="s">
        <v>105</v>
      </c>
      <c r="C30" t="s">
        <v>185</v>
      </c>
      <c r="D30" t="s">
        <v>17</v>
      </c>
      <c r="E30" t="s">
        <v>165</v>
      </c>
      <c r="F30" t="s">
        <v>15</v>
      </c>
      <c r="G30" t="s">
        <v>17</v>
      </c>
      <c r="H30" t="s">
        <v>143</v>
      </c>
    </row>
    <row r="31" spans="1:8" x14ac:dyDescent="0.2">
      <c r="A31" s="17">
        <v>44</v>
      </c>
      <c r="B31" s="14" t="s">
        <v>106</v>
      </c>
      <c r="C31" t="s">
        <v>185</v>
      </c>
      <c r="D31" t="s">
        <v>17</v>
      </c>
      <c r="E31" t="s">
        <v>165</v>
      </c>
      <c r="F31" t="s">
        <v>15</v>
      </c>
      <c r="G31" t="s">
        <v>17</v>
      </c>
      <c r="H31" t="s">
        <v>143</v>
      </c>
    </row>
    <row r="32" spans="1:8" x14ac:dyDescent="0.2">
      <c r="A32" s="17">
        <v>40</v>
      </c>
      <c r="B32" s="14" t="s">
        <v>107</v>
      </c>
      <c r="C32" t="s">
        <v>185</v>
      </c>
      <c r="D32" t="s">
        <v>17</v>
      </c>
      <c r="E32" t="s">
        <v>165</v>
      </c>
      <c r="F32" t="s">
        <v>15</v>
      </c>
      <c r="G32" t="s">
        <v>17</v>
      </c>
      <c r="H32" t="s">
        <v>144</v>
      </c>
    </row>
    <row r="33" spans="1:8" x14ac:dyDescent="0.2">
      <c r="A33" s="17">
        <v>37</v>
      </c>
      <c r="B33" s="14" t="s">
        <v>108</v>
      </c>
      <c r="C33" t="s">
        <v>185</v>
      </c>
      <c r="D33" t="s">
        <v>17</v>
      </c>
      <c r="E33" t="s">
        <v>165</v>
      </c>
      <c r="F33" t="s">
        <v>15</v>
      </c>
      <c r="G33" t="s">
        <v>17</v>
      </c>
      <c r="H33" t="s">
        <v>142</v>
      </c>
    </row>
    <row r="34" spans="1:8" x14ac:dyDescent="0.2">
      <c r="A34" s="17">
        <v>43</v>
      </c>
      <c r="B34" s="14" t="s">
        <v>109</v>
      </c>
      <c r="C34" t="s">
        <v>185</v>
      </c>
      <c r="D34" t="s">
        <v>17</v>
      </c>
      <c r="E34" t="s">
        <v>165</v>
      </c>
      <c r="F34" t="s">
        <v>15</v>
      </c>
      <c r="G34" t="s">
        <v>17</v>
      </c>
      <c r="H34" t="s">
        <v>145</v>
      </c>
    </row>
    <row r="35" spans="1:8" x14ac:dyDescent="0.2">
      <c r="A35" s="17">
        <v>36</v>
      </c>
      <c r="B35" s="14" t="s">
        <v>110</v>
      </c>
      <c r="C35" t="s">
        <v>185</v>
      </c>
      <c r="D35" t="s">
        <v>17</v>
      </c>
      <c r="E35" t="s">
        <v>165</v>
      </c>
      <c r="F35" t="s">
        <v>15</v>
      </c>
      <c r="G35" t="s">
        <v>17</v>
      </c>
      <c r="H35" t="s">
        <v>146</v>
      </c>
    </row>
    <row r="36" spans="1:8" x14ac:dyDescent="0.2">
      <c r="A36" s="17">
        <v>38</v>
      </c>
      <c r="B36" s="14" t="s">
        <v>111</v>
      </c>
      <c r="C36" t="s">
        <v>185</v>
      </c>
      <c r="D36" t="s">
        <v>17</v>
      </c>
      <c r="E36" t="s">
        <v>165</v>
      </c>
      <c r="F36" t="s">
        <v>15</v>
      </c>
      <c r="G36" t="s">
        <v>17</v>
      </c>
      <c r="H36" t="s">
        <v>144</v>
      </c>
    </row>
    <row r="37" spans="1:8" x14ac:dyDescent="0.2">
      <c r="A37" s="17">
        <v>45</v>
      </c>
      <c r="B37" s="14" t="s">
        <v>112</v>
      </c>
      <c r="C37" t="s">
        <v>185</v>
      </c>
      <c r="D37" t="s">
        <v>17</v>
      </c>
      <c r="E37" t="s">
        <v>165</v>
      </c>
      <c r="F37" t="s">
        <v>15</v>
      </c>
      <c r="G37" t="s">
        <v>17</v>
      </c>
      <c r="H37" t="s">
        <v>143</v>
      </c>
    </row>
    <row r="38" spans="1:8" x14ac:dyDescent="0.2">
      <c r="A38" s="17">
        <v>47</v>
      </c>
      <c r="B38" s="14" t="s">
        <v>113</v>
      </c>
      <c r="C38" t="s">
        <v>185</v>
      </c>
      <c r="D38" t="s">
        <v>17</v>
      </c>
      <c r="E38" t="s">
        <v>165</v>
      </c>
      <c r="F38" t="s">
        <v>15</v>
      </c>
      <c r="G38" t="s">
        <v>17</v>
      </c>
      <c r="H38" t="s">
        <v>143</v>
      </c>
    </row>
    <row r="39" spans="1:8" x14ac:dyDescent="0.2">
      <c r="A39" s="17">
        <v>41</v>
      </c>
      <c r="B39" s="14" t="s">
        <v>114</v>
      </c>
      <c r="C39" t="s">
        <v>185</v>
      </c>
      <c r="D39" t="s">
        <v>17</v>
      </c>
      <c r="E39" t="s">
        <v>165</v>
      </c>
      <c r="F39" t="s">
        <v>15</v>
      </c>
      <c r="G39" t="s">
        <v>17</v>
      </c>
      <c r="H39" t="s">
        <v>147</v>
      </c>
    </row>
    <row r="40" spans="1:8" x14ac:dyDescent="0.2">
      <c r="A40" s="17">
        <v>39</v>
      </c>
      <c r="B40" s="14" t="s">
        <v>115</v>
      </c>
      <c r="C40" t="s">
        <v>185</v>
      </c>
      <c r="D40" t="s">
        <v>17</v>
      </c>
      <c r="E40" t="s">
        <v>165</v>
      </c>
      <c r="F40" t="s">
        <v>15</v>
      </c>
      <c r="G40" t="s">
        <v>17</v>
      </c>
      <c r="H40" t="s">
        <v>147</v>
      </c>
    </row>
    <row r="41" spans="1:8" x14ac:dyDescent="0.2">
      <c r="A41" s="17">
        <v>46</v>
      </c>
      <c r="B41" s="14" t="s">
        <v>116</v>
      </c>
      <c r="C41" t="s">
        <v>185</v>
      </c>
      <c r="D41" t="s">
        <v>17</v>
      </c>
      <c r="E41" t="s">
        <v>165</v>
      </c>
      <c r="F41" t="s">
        <v>15</v>
      </c>
      <c r="G41" t="s">
        <v>17</v>
      </c>
      <c r="H41" t="s">
        <v>147</v>
      </c>
    </row>
    <row r="42" spans="1:8" x14ac:dyDescent="0.2">
      <c r="A42" s="17">
        <v>48</v>
      </c>
      <c r="B42" s="14" t="s">
        <v>117</v>
      </c>
      <c r="C42" t="s">
        <v>185</v>
      </c>
      <c r="D42" t="s">
        <v>17</v>
      </c>
      <c r="E42" t="s">
        <v>165</v>
      </c>
      <c r="F42" t="s">
        <v>15</v>
      </c>
      <c r="G42" t="s">
        <v>17</v>
      </c>
      <c r="H42" t="s">
        <v>147</v>
      </c>
    </row>
    <row r="43" spans="1:8" x14ac:dyDescent="0.2">
      <c r="A43" s="17">
        <v>24</v>
      </c>
      <c r="B43" s="14" t="s">
        <v>118</v>
      </c>
      <c r="C43" t="s">
        <v>185</v>
      </c>
      <c r="D43" t="s">
        <v>17</v>
      </c>
      <c r="E43" t="s">
        <v>165</v>
      </c>
      <c r="F43" t="s">
        <v>15</v>
      </c>
      <c r="G43" t="s">
        <v>17</v>
      </c>
      <c r="H43" t="s">
        <v>144</v>
      </c>
    </row>
    <row r="44" spans="1:8" x14ac:dyDescent="0.2">
      <c r="A44" s="17">
        <v>30</v>
      </c>
      <c r="B44" s="14" t="s">
        <v>119</v>
      </c>
      <c r="C44" t="s">
        <v>185</v>
      </c>
      <c r="D44" t="s">
        <v>17</v>
      </c>
      <c r="E44" t="s">
        <v>165</v>
      </c>
      <c r="F44" t="s">
        <v>15</v>
      </c>
      <c r="G44" t="s">
        <v>17</v>
      </c>
      <c r="H44" t="s">
        <v>139</v>
      </c>
    </row>
    <row r="45" spans="1:8" x14ac:dyDescent="0.2">
      <c r="A45" s="17">
        <v>26</v>
      </c>
      <c r="B45" s="14" t="s">
        <v>120</v>
      </c>
      <c r="C45" t="s">
        <v>185</v>
      </c>
      <c r="D45" t="s">
        <v>17</v>
      </c>
      <c r="E45" t="s">
        <v>165</v>
      </c>
      <c r="F45" t="s">
        <v>15</v>
      </c>
      <c r="G45" t="s">
        <v>17</v>
      </c>
      <c r="H45" t="s">
        <v>139</v>
      </c>
    </row>
    <row r="46" spans="1:8" x14ac:dyDescent="0.2">
      <c r="A46" s="17">
        <v>25</v>
      </c>
      <c r="B46" s="14" t="s">
        <v>121</v>
      </c>
      <c r="C46" t="s">
        <v>185</v>
      </c>
      <c r="D46" t="s">
        <v>17</v>
      </c>
      <c r="E46" t="s">
        <v>165</v>
      </c>
      <c r="F46" t="s">
        <v>15</v>
      </c>
      <c r="G46" t="s">
        <v>17</v>
      </c>
      <c r="H46" t="s">
        <v>148</v>
      </c>
    </row>
    <row r="47" spans="1:8" x14ac:dyDescent="0.2">
      <c r="A47" s="17">
        <v>31</v>
      </c>
      <c r="B47" s="14" t="s">
        <v>122</v>
      </c>
      <c r="C47" t="s">
        <v>185</v>
      </c>
      <c r="D47" t="s">
        <v>17</v>
      </c>
      <c r="E47" t="s">
        <v>165</v>
      </c>
      <c r="F47" t="s">
        <v>15</v>
      </c>
      <c r="G47" t="s">
        <v>17</v>
      </c>
      <c r="H47" t="s">
        <v>149</v>
      </c>
    </row>
    <row r="48" spans="1:8" x14ac:dyDescent="0.2">
      <c r="A48" s="17">
        <v>27</v>
      </c>
      <c r="B48" s="14" t="s">
        <v>123</v>
      </c>
      <c r="C48" t="s">
        <v>185</v>
      </c>
      <c r="D48" t="s">
        <v>17</v>
      </c>
      <c r="E48" t="s">
        <v>165</v>
      </c>
      <c r="F48" t="s">
        <v>15</v>
      </c>
      <c r="G48" t="s">
        <v>17</v>
      </c>
      <c r="H48" t="s">
        <v>149</v>
      </c>
    </row>
    <row r="49" spans="1:8" x14ac:dyDescent="0.2">
      <c r="A49" s="17">
        <v>29</v>
      </c>
      <c r="B49" s="14" t="s">
        <v>124</v>
      </c>
      <c r="C49" t="s">
        <v>185</v>
      </c>
      <c r="D49" t="s">
        <v>17</v>
      </c>
      <c r="E49" t="s">
        <v>165</v>
      </c>
      <c r="F49" t="s">
        <v>15</v>
      </c>
      <c r="G49" t="s">
        <v>17</v>
      </c>
      <c r="H49" t="s">
        <v>150</v>
      </c>
    </row>
    <row r="50" spans="1:8" x14ac:dyDescent="0.2">
      <c r="A50" s="17">
        <v>33</v>
      </c>
      <c r="B50" s="14" t="s">
        <v>125</v>
      </c>
      <c r="C50" t="s">
        <v>185</v>
      </c>
      <c r="D50" t="s">
        <v>17</v>
      </c>
      <c r="E50" t="s">
        <v>165</v>
      </c>
      <c r="F50" t="s">
        <v>15</v>
      </c>
      <c r="G50" t="s">
        <v>17</v>
      </c>
      <c r="H50" t="s">
        <v>151</v>
      </c>
    </row>
    <row r="51" spans="1:8" x14ac:dyDescent="0.2">
      <c r="A51" s="17">
        <v>28</v>
      </c>
      <c r="B51" s="14" t="s">
        <v>126</v>
      </c>
      <c r="C51" t="s">
        <v>185</v>
      </c>
      <c r="D51" t="s">
        <v>17</v>
      </c>
      <c r="E51" t="s">
        <v>165</v>
      </c>
      <c r="F51" t="s">
        <v>15</v>
      </c>
      <c r="G51" t="s">
        <v>17</v>
      </c>
      <c r="H51" t="s">
        <v>151</v>
      </c>
    </row>
    <row r="52" spans="1:8" x14ac:dyDescent="0.2">
      <c r="A52" s="17">
        <v>32</v>
      </c>
      <c r="B52" s="14" t="s">
        <v>127</v>
      </c>
      <c r="C52" t="s">
        <v>185</v>
      </c>
      <c r="D52" t="s">
        <v>17</v>
      </c>
      <c r="E52" t="s">
        <v>165</v>
      </c>
      <c r="F52" t="s">
        <v>15</v>
      </c>
      <c r="G52" t="s">
        <v>17</v>
      </c>
      <c r="H52" t="s">
        <v>144</v>
      </c>
    </row>
    <row r="53" spans="1:8" x14ac:dyDescent="0.2">
      <c r="A53" s="17">
        <v>34</v>
      </c>
      <c r="B53" s="14" t="s">
        <v>128</v>
      </c>
      <c r="C53" t="s">
        <v>185</v>
      </c>
      <c r="D53" t="s">
        <v>17</v>
      </c>
      <c r="E53" t="s">
        <v>165</v>
      </c>
      <c r="F53" t="s">
        <v>15</v>
      </c>
      <c r="G53" t="s">
        <v>17</v>
      </c>
      <c r="H53" t="s">
        <v>152</v>
      </c>
    </row>
    <row r="54" spans="1:8" x14ac:dyDescent="0.2">
      <c r="A54" s="17">
        <v>53</v>
      </c>
      <c r="B54" s="9" t="s">
        <v>129</v>
      </c>
      <c r="C54" t="s">
        <v>185</v>
      </c>
      <c r="D54" t="s">
        <v>17</v>
      </c>
      <c r="E54" t="s">
        <v>165</v>
      </c>
      <c r="F54" t="s">
        <v>15</v>
      </c>
      <c r="G54" t="s">
        <v>17</v>
      </c>
      <c r="H54" t="s">
        <v>153</v>
      </c>
    </row>
    <row r="55" spans="1:8" x14ac:dyDescent="0.2">
      <c r="A55" s="17">
        <v>54</v>
      </c>
      <c r="B55" s="9" t="s">
        <v>130</v>
      </c>
      <c r="C55" t="s">
        <v>185</v>
      </c>
      <c r="D55" t="s">
        <v>17</v>
      </c>
      <c r="E55" t="s">
        <v>165</v>
      </c>
      <c r="F55" t="s">
        <v>15</v>
      </c>
      <c r="G55" t="s">
        <v>17</v>
      </c>
      <c r="H55" t="s">
        <v>154</v>
      </c>
    </row>
    <row r="56" spans="1:8" x14ac:dyDescent="0.2">
      <c r="A56" s="17">
        <v>56</v>
      </c>
      <c r="B56" s="9" t="s">
        <v>131</v>
      </c>
      <c r="C56" t="s">
        <v>185</v>
      </c>
      <c r="D56" t="s">
        <v>17</v>
      </c>
      <c r="E56" t="s">
        <v>165</v>
      </c>
      <c r="F56" t="s">
        <v>15</v>
      </c>
      <c r="G56" t="s">
        <v>17</v>
      </c>
      <c r="H56" t="s">
        <v>154</v>
      </c>
    </row>
    <row r="57" spans="1:8" x14ac:dyDescent="0.2">
      <c r="A57" s="17">
        <v>55</v>
      </c>
      <c r="B57" s="9" t="s">
        <v>132</v>
      </c>
      <c r="C57" t="s">
        <v>185</v>
      </c>
      <c r="D57" t="s">
        <v>17</v>
      </c>
      <c r="E57" t="s">
        <v>165</v>
      </c>
      <c r="F57" t="s">
        <v>15</v>
      </c>
      <c r="G57" t="s">
        <v>17</v>
      </c>
      <c r="H57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5A3-CBD7-433D-BAE1-C6E5C8DAAA55}">
  <dimension ref="A1:O1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O3"/>
    </sheetView>
  </sheetViews>
  <sheetFormatPr baseColWidth="10" defaultRowHeight="12.75" x14ac:dyDescent="0.2"/>
  <cols>
    <col min="1" max="1" width="11.5703125" style="15"/>
    <col min="2" max="2" width="40" bestFit="1" customWidth="1"/>
    <col min="3" max="3" width="11.5703125" style="15"/>
    <col min="4" max="4" width="49.5703125" bestFit="1" customWidth="1"/>
  </cols>
  <sheetData>
    <row r="1" spans="1:15" x14ac:dyDescent="0.2">
      <c r="A1" s="15" t="s">
        <v>166</v>
      </c>
      <c r="B1" t="s">
        <v>167</v>
      </c>
      <c r="C1" s="15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2</v>
      </c>
      <c r="M1" t="s">
        <v>3</v>
      </c>
      <c r="N1" t="s">
        <v>177</v>
      </c>
      <c r="O1" t="s">
        <v>178</v>
      </c>
    </row>
    <row r="2" spans="1:15" x14ac:dyDescent="0.2">
      <c r="A2" s="17">
        <v>1</v>
      </c>
      <c r="B2" s="13" t="s">
        <v>77</v>
      </c>
      <c r="C2" s="15">
        <v>1</v>
      </c>
      <c r="D2" t="s">
        <v>77</v>
      </c>
      <c r="E2">
        <v>1</v>
      </c>
      <c r="F2">
        <v>1</v>
      </c>
      <c r="G2">
        <v>1</v>
      </c>
      <c r="H2" t="s">
        <v>16</v>
      </c>
      <c r="I2" t="s">
        <v>16</v>
      </c>
      <c r="J2" t="s">
        <v>17</v>
      </c>
      <c r="K2">
        <v>1</v>
      </c>
      <c r="L2">
        <v>8349385</v>
      </c>
      <c r="M2" t="s">
        <v>75</v>
      </c>
      <c r="N2">
        <v>29.17</v>
      </c>
      <c r="O2" t="s">
        <v>16</v>
      </c>
    </row>
    <row r="3" spans="1:15" x14ac:dyDescent="0.2">
      <c r="A3" s="17">
        <v>1</v>
      </c>
      <c r="B3" s="13" t="s">
        <v>77</v>
      </c>
      <c r="C3" s="15">
        <v>101</v>
      </c>
      <c r="D3" t="s">
        <v>156</v>
      </c>
      <c r="E3">
        <v>1</v>
      </c>
      <c r="F3">
        <v>1</v>
      </c>
      <c r="G3">
        <v>1</v>
      </c>
      <c r="H3" t="s">
        <v>16</v>
      </c>
      <c r="I3" t="s">
        <v>16</v>
      </c>
      <c r="J3" t="s">
        <v>17</v>
      </c>
      <c r="K3">
        <v>2</v>
      </c>
      <c r="L3">
        <v>2111459</v>
      </c>
      <c r="M3" t="s">
        <v>155</v>
      </c>
      <c r="N3">
        <v>9.99</v>
      </c>
      <c r="O3" t="s">
        <v>16</v>
      </c>
    </row>
    <row r="4" spans="1:15" x14ac:dyDescent="0.2">
      <c r="A4" s="17">
        <v>2</v>
      </c>
      <c r="B4" s="13" t="s">
        <v>78</v>
      </c>
      <c r="C4" s="15">
        <v>2</v>
      </c>
      <c r="D4" t="s">
        <v>78</v>
      </c>
      <c r="E4">
        <v>1</v>
      </c>
      <c r="F4">
        <v>1</v>
      </c>
      <c r="G4">
        <v>1</v>
      </c>
      <c r="H4" t="s">
        <v>16</v>
      </c>
      <c r="I4" t="s">
        <v>16</v>
      </c>
      <c r="J4" t="s">
        <v>17</v>
      </c>
      <c r="K4">
        <v>1</v>
      </c>
      <c r="L4">
        <v>8349387</v>
      </c>
      <c r="M4" t="s">
        <v>75</v>
      </c>
      <c r="N4">
        <v>41.67</v>
      </c>
      <c r="O4" t="s">
        <v>16</v>
      </c>
    </row>
    <row r="5" spans="1:15" x14ac:dyDescent="0.2">
      <c r="A5" s="17">
        <v>2</v>
      </c>
      <c r="B5" s="13" t="s">
        <v>78</v>
      </c>
      <c r="C5" s="15">
        <v>101</v>
      </c>
      <c r="D5" t="s">
        <v>156</v>
      </c>
      <c r="E5">
        <v>1</v>
      </c>
      <c r="F5">
        <v>1</v>
      </c>
      <c r="G5">
        <v>1</v>
      </c>
      <c r="H5" t="s">
        <v>16</v>
      </c>
      <c r="I5" t="s">
        <v>16</v>
      </c>
      <c r="J5" t="s">
        <v>17</v>
      </c>
      <c r="K5">
        <v>2</v>
      </c>
      <c r="L5">
        <v>2111459</v>
      </c>
      <c r="M5" t="s">
        <v>155</v>
      </c>
      <c r="N5">
        <v>9.99</v>
      </c>
      <c r="O5" t="s">
        <v>16</v>
      </c>
    </row>
    <row r="6" spans="1:15" x14ac:dyDescent="0.2">
      <c r="A6" s="17">
        <v>7</v>
      </c>
      <c r="B6" s="13" t="s">
        <v>79</v>
      </c>
      <c r="C6" s="15">
        <v>7</v>
      </c>
      <c r="D6" t="s">
        <v>79</v>
      </c>
      <c r="E6">
        <v>1</v>
      </c>
      <c r="F6">
        <v>1</v>
      </c>
      <c r="G6">
        <v>1</v>
      </c>
      <c r="H6" t="s">
        <v>16</v>
      </c>
      <c r="I6" t="s">
        <v>16</v>
      </c>
      <c r="J6" t="s">
        <v>17</v>
      </c>
      <c r="K6">
        <v>1</v>
      </c>
      <c r="L6">
        <v>8404834</v>
      </c>
      <c r="M6" t="s">
        <v>75</v>
      </c>
      <c r="N6">
        <v>41.67</v>
      </c>
      <c r="O6" t="s">
        <v>16</v>
      </c>
    </row>
    <row r="7" spans="1:15" x14ac:dyDescent="0.2">
      <c r="A7" s="17">
        <v>7</v>
      </c>
      <c r="B7" s="13" t="s">
        <v>79</v>
      </c>
      <c r="C7" s="15">
        <v>101</v>
      </c>
      <c r="D7" t="s">
        <v>156</v>
      </c>
      <c r="E7">
        <v>1</v>
      </c>
      <c r="F7">
        <v>1</v>
      </c>
      <c r="G7">
        <v>1</v>
      </c>
      <c r="H7" t="s">
        <v>16</v>
      </c>
      <c r="I7" t="s">
        <v>16</v>
      </c>
      <c r="J7" t="s">
        <v>17</v>
      </c>
      <c r="K7">
        <v>2</v>
      </c>
      <c r="L7">
        <v>2111459</v>
      </c>
      <c r="M7" t="s">
        <v>155</v>
      </c>
      <c r="N7">
        <v>9.99</v>
      </c>
      <c r="O7" t="s">
        <v>16</v>
      </c>
    </row>
    <row r="8" spans="1:15" x14ac:dyDescent="0.2">
      <c r="A8" s="17">
        <v>4</v>
      </c>
      <c r="B8" s="13" t="s">
        <v>80</v>
      </c>
      <c r="C8" s="15">
        <v>4</v>
      </c>
      <c r="D8" t="s">
        <v>80</v>
      </c>
      <c r="E8">
        <v>1</v>
      </c>
      <c r="F8">
        <v>1</v>
      </c>
      <c r="G8">
        <v>1</v>
      </c>
      <c r="H8" t="s">
        <v>16</v>
      </c>
      <c r="I8" t="s">
        <v>16</v>
      </c>
      <c r="J8" t="s">
        <v>17</v>
      </c>
      <c r="K8">
        <v>1</v>
      </c>
      <c r="L8">
        <v>8349386</v>
      </c>
      <c r="M8" t="s">
        <v>75</v>
      </c>
      <c r="N8">
        <v>41.67</v>
      </c>
      <c r="O8" t="s">
        <v>16</v>
      </c>
    </row>
    <row r="9" spans="1:15" x14ac:dyDescent="0.2">
      <c r="A9" s="17">
        <v>4</v>
      </c>
      <c r="B9" s="13" t="s">
        <v>80</v>
      </c>
      <c r="C9" s="15">
        <v>101</v>
      </c>
      <c r="D9" t="s">
        <v>156</v>
      </c>
      <c r="E9">
        <v>1</v>
      </c>
      <c r="F9">
        <v>1</v>
      </c>
      <c r="G9">
        <v>1</v>
      </c>
      <c r="H9" t="s">
        <v>16</v>
      </c>
      <c r="I9" t="s">
        <v>16</v>
      </c>
      <c r="J9" t="s">
        <v>17</v>
      </c>
      <c r="K9">
        <v>2</v>
      </c>
      <c r="L9">
        <v>2111459</v>
      </c>
      <c r="M9" t="s">
        <v>155</v>
      </c>
      <c r="N9">
        <v>9.99</v>
      </c>
      <c r="O9" t="s">
        <v>16</v>
      </c>
    </row>
    <row r="10" spans="1:15" x14ac:dyDescent="0.2">
      <c r="A10" s="17">
        <v>3</v>
      </c>
      <c r="B10" s="13" t="s">
        <v>81</v>
      </c>
      <c r="C10" s="15">
        <v>3</v>
      </c>
      <c r="D10" t="s">
        <v>81</v>
      </c>
      <c r="E10">
        <v>1</v>
      </c>
      <c r="F10">
        <v>1</v>
      </c>
      <c r="G10">
        <v>1</v>
      </c>
      <c r="H10" t="s">
        <v>16</v>
      </c>
      <c r="I10" t="s">
        <v>16</v>
      </c>
      <c r="J10" t="s">
        <v>17</v>
      </c>
      <c r="K10">
        <v>1</v>
      </c>
      <c r="L10">
        <v>8369700</v>
      </c>
      <c r="M10" t="s">
        <v>75</v>
      </c>
      <c r="N10">
        <v>49.99</v>
      </c>
      <c r="O10" t="s">
        <v>16</v>
      </c>
    </row>
    <row r="11" spans="1:15" x14ac:dyDescent="0.2">
      <c r="A11" s="17">
        <v>3</v>
      </c>
      <c r="B11" s="13" t="s">
        <v>81</v>
      </c>
      <c r="C11" s="15">
        <v>101</v>
      </c>
      <c r="D11" t="s">
        <v>156</v>
      </c>
      <c r="E11">
        <v>1</v>
      </c>
      <c r="F11">
        <v>1</v>
      </c>
      <c r="G11">
        <v>1</v>
      </c>
      <c r="H11" t="s">
        <v>16</v>
      </c>
      <c r="I11" t="s">
        <v>16</v>
      </c>
      <c r="J11" t="s">
        <v>17</v>
      </c>
      <c r="K11">
        <v>2</v>
      </c>
      <c r="L11">
        <v>2111459</v>
      </c>
      <c r="M11" t="s">
        <v>155</v>
      </c>
      <c r="N11">
        <v>9.99</v>
      </c>
      <c r="O11" t="s">
        <v>16</v>
      </c>
    </row>
    <row r="12" spans="1:15" x14ac:dyDescent="0.2">
      <c r="A12" s="17">
        <v>6</v>
      </c>
      <c r="B12" s="13" t="s">
        <v>82</v>
      </c>
      <c r="C12" s="15">
        <v>6</v>
      </c>
      <c r="D12" t="s">
        <v>82</v>
      </c>
      <c r="E12">
        <v>1</v>
      </c>
      <c r="F12">
        <v>1</v>
      </c>
      <c r="G12">
        <v>1</v>
      </c>
      <c r="H12" t="s">
        <v>16</v>
      </c>
      <c r="I12" t="s">
        <v>16</v>
      </c>
      <c r="J12" t="s">
        <v>17</v>
      </c>
      <c r="K12">
        <v>1</v>
      </c>
      <c r="L12">
        <v>8369698</v>
      </c>
      <c r="M12" t="s">
        <v>75</v>
      </c>
      <c r="N12">
        <v>49.99</v>
      </c>
      <c r="O12" t="s">
        <v>16</v>
      </c>
    </row>
    <row r="13" spans="1:15" x14ac:dyDescent="0.2">
      <c r="A13" s="17">
        <v>6</v>
      </c>
      <c r="B13" s="13" t="s">
        <v>82</v>
      </c>
      <c r="C13" s="15">
        <v>101</v>
      </c>
      <c r="D13" t="s">
        <v>156</v>
      </c>
      <c r="E13">
        <v>1</v>
      </c>
      <c r="F13">
        <v>1</v>
      </c>
      <c r="G13">
        <v>1</v>
      </c>
      <c r="H13" t="s">
        <v>16</v>
      </c>
      <c r="I13" t="s">
        <v>16</v>
      </c>
      <c r="J13" t="s">
        <v>17</v>
      </c>
      <c r="K13">
        <v>2</v>
      </c>
      <c r="L13">
        <v>2111459</v>
      </c>
      <c r="M13" t="s">
        <v>155</v>
      </c>
      <c r="N13">
        <v>9.99</v>
      </c>
      <c r="O13" t="s">
        <v>16</v>
      </c>
    </row>
    <row r="14" spans="1:15" x14ac:dyDescent="0.2">
      <c r="A14" s="17">
        <v>5</v>
      </c>
      <c r="B14" s="13" t="s">
        <v>83</v>
      </c>
      <c r="C14" s="15">
        <v>5</v>
      </c>
      <c r="D14" t="s">
        <v>83</v>
      </c>
      <c r="E14">
        <v>1</v>
      </c>
      <c r="F14">
        <v>1</v>
      </c>
      <c r="G14">
        <v>1</v>
      </c>
      <c r="H14" t="s">
        <v>16</v>
      </c>
      <c r="I14" t="s">
        <v>16</v>
      </c>
      <c r="J14" t="s">
        <v>17</v>
      </c>
      <c r="K14">
        <v>1</v>
      </c>
      <c r="L14">
        <v>8349389</v>
      </c>
      <c r="M14" t="s">
        <v>75</v>
      </c>
      <c r="N14">
        <v>50</v>
      </c>
      <c r="O14" t="s">
        <v>16</v>
      </c>
    </row>
    <row r="15" spans="1:15" x14ac:dyDescent="0.2">
      <c r="A15" s="17">
        <v>5</v>
      </c>
      <c r="B15" s="13" t="s">
        <v>83</v>
      </c>
      <c r="C15" s="15">
        <v>101</v>
      </c>
      <c r="D15" t="s">
        <v>156</v>
      </c>
      <c r="E15">
        <v>1</v>
      </c>
      <c r="F15">
        <v>1</v>
      </c>
      <c r="G15">
        <v>1</v>
      </c>
      <c r="H15" t="s">
        <v>16</v>
      </c>
      <c r="I15" t="s">
        <v>16</v>
      </c>
      <c r="J15" t="s">
        <v>17</v>
      </c>
      <c r="K15">
        <v>2</v>
      </c>
      <c r="L15">
        <v>2111459</v>
      </c>
      <c r="M15" t="s">
        <v>155</v>
      </c>
      <c r="N15">
        <v>9.99</v>
      </c>
      <c r="O15" t="s">
        <v>16</v>
      </c>
    </row>
    <row r="16" spans="1:15" x14ac:dyDescent="0.2">
      <c r="A16" s="17">
        <v>8</v>
      </c>
      <c r="B16" s="13" t="s">
        <v>84</v>
      </c>
      <c r="C16" s="15">
        <v>8</v>
      </c>
      <c r="D16" t="s">
        <v>84</v>
      </c>
      <c r="E16">
        <v>1</v>
      </c>
      <c r="F16">
        <v>1</v>
      </c>
      <c r="G16">
        <v>1</v>
      </c>
      <c r="H16" t="s">
        <v>16</v>
      </c>
      <c r="I16" t="s">
        <v>16</v>
      </c>
      <c r="J16" t="s">
        <v>17</v>
      </c>
      <c r="K16">
        <v>1</v>
      </c>
      <c r="L16">
        <v>8512196</v>
      </c>
      <c r="M16" t="s">
        <v>75</v>
      </c>
      <c r="N16">
        <v>50</v>
      </c>
      <c r="O16" t="s">
        <v>16</v>
      </c>
    </row>
    <row r="17" spans="1:15" x14ac:dyDescent="0.2">
      <c r="A17" s="17">
        <v>8</v>
      </c>
      <c r="B17" s="13" t="s">
        <v>84</v>
      </c>
      <c r="C17" s="15">
        <v>101</v>
      </c>
      <c r="D17" t="s">
        <v>156</v>
      </c>
      <c r="E17">
        <v>1</v>
      </c>
      <c r="F17">
        <v>1</v>
      </c>
      <c r="G17">
        <v>1</v>
      </c>
      <c r="H17" t="s">
        <v>16</v>
      </c>
      <c r="I17" t="s">
        <v>16</v>
      </c>
      <c r="J17" t="s">
        <v>17</v>
      </c>
      <c r="K17">
        <v>2</v>
      </c>
      <c r="L17">
        <v>2111459</v>
      </c>
      <c r="M17" t="s">
        <v>155</v>
      </c>
      <c r="N17">
        <v>9.99</v>
      </c>
      <c r="O17" t="s">
        <v>16</v>
      </c>
    </row>
    <row r="18" spans="1:15" x14ac:dyDescent="0.2">
      <c r="A18" s="17">
        <v>9</v>
      </c>
      <c r="B18" s="13" t="s">
        <v>85</v>
      </c>
      <c r="C18" s="15">
        <v>9</v>
      </c>
      <c r="D18" t="s">
        <v>85</v>
      </c>
      <c r="E18">
        <v>1</v>
      </c>
      <c r="F18">
        <v>1</v>
      </c>
      <c r="G18">
        <v>1</v>
      </c>
      <c r="H18" t="s">
        <v>16</v>
      </c>
      <c r="I18" t="s">
        <v>16</v>
      </c>
      <c r="J18" t="s">
        <v>17</v>
      </c>
      <c r="K18">
        <v>1</v>
      </c>
      <c r="L18">
        <v>8501033</v>
      </c>
      <c r="M18" t="s">
        <v>75</v>
      </c>
      <c r="N18">
        <v>65.83</v>
      </c>
      <c r="O18" t="s">
        <v>16</v>
      </c>
    </row>
    <row r="19" spans="1:15" x14ac:dyDescent="0.2">
      <c r="A19" s="17">
        <v>9</v>
      </c>
      <c r="B19" s="13" t="s">
        <v>85</v>
      </c>
      <c r="C19" s="15">
        <v>101</v>
      </c>
      <c r="D19" t="s">
        <v>156</v>
      </c>
      <c r="E19">
        <v>1</v>
      </c>
      <c r="F19">
        <v>1</v>
      </c>
      <c r="G19">
        <v>1</v>
      </c>
      <c r="H19" t="s">
        <v>16</v>
      </c>
      <c r="I19" t="s">
        <v>16</v>
      </c>
      <c r="J19" t="s">
        <v>17</v>
      </c>
      <c r="K19">
        <v>2</v>
      </c>
      <c r="L19">
        <v>2111459</v>
      </c>
      <c r="M19" t="s">
        <v>155</v>
      </c>
      <c r="N19">
        <v>9.99</v>
      </c>
      <c r="O19" t="s">
        <v>16</v>
      </c>
    </row>
    <row r="20" spans="1:15" x14ac:dyDescent="0.2">
      <c r="A20" s="17">
        <v>10</v>
      </c>
      <c r="B20" s="13" t="s">
        <v>86</v>
      </c>
      <c r="C20" s="15">
        <v>10</v>
      </c>
      <c r="D20" t="s">
        <v>86</v>
      </c>
      <c r="E20">
        <v>1</v>
      </c>
      <c r="F20">
        <v>1</v>
      </c>
      <c r="G20">
        <v>1</v>
      </c>
      <c r="H20" t="s">
        <v>16</v>
      </c>
      <c r="I20" t="s">
        <v>16</v>
      </c>
      <c r="J20" t="s">
        <v>17</v>
      </c>
      <c r="K20">
        <v>1</v>
      </c>
      <c r="L20">
        <v>8378533</v>
      </c>
      <c r="M20" t="s">
        <v>75</v>
      </c>
      <c r="N20">
        <v>66.67</v>
      </c>
      <c r="O20" t="s">
        <v>16</v>
      </c>
    </row>
    <row r="21" spans="1:15" x14ac:dyDescent="0.2">
      <c r="A21" s="17">
        <v>10</v>
      </c>
      <c r="B21" s="13" t="s">
        <v>86</v>
      </c>
      <c r="C21" s="15">
        <v>101</v>
      </c>
      <c r="D21" t="s">
        <v>156</v>
      </c>
      <c r="E21">
        <v>1</v>
      </c>
      <c r="F21">
        <v>1</v>
      </c>
      <c r="G21">
        <v>1</v>
      </c>
      <c r="H21" t="s">
        <v>16</v>
      </c>
      <c r="I21" t="s">
        <v>16</v>
      </c>
      <c r="J21" t="s">
        <v>17</v>
      </c>
      <c r="K21">
        <v>2</v>
      </c>
      <c r="L21">
        <v>2111459</v>
      </c>
      <c r="M21" t="s">
        <v>155</v>
      </c>
      <c r="N21">
        <v>9.99</v>
      </c>
      <c r="O21" t="s">
        <v>16</v>
      </c>
    </row>
    <row r="22" spans="1:15" x14ac:dyDescent="0.2">
      <c r="A22" s="17">
        <v>12</v>
      </c>
      <c r="B22" s="13" t="s">
        <v>87</v>
      </c>
      <c r="C22" s="15">
        <v>12</v>
      </c>
      <c r="D22" t="s">
        <v>87</v>
      </c>
      <c r="E22">
        <v>1</v>
      </c>
      <c r="F22">
        <v>1</v>
      </c>
      <c r="G22">
        <v>1</v>
      </c>
      <c r="H22" t="s">
        <v>16</v>
      </c>
      <c r="I22" t="s">
        <v>16</v>
      </c>
      <c r="J22" t="s">
        <v>17</v>
      </c>
      <c r="K22">
        <v>1</v>
      </c>
      <c r="L22">
        <v>8371299</v>
      </c>
      <c r="M22" t="s">
        <v>75</v>
      </c>
      <c r="N22">
        <v>82.5</v>
      </c>
      <c r="O22" t="s">
        <v>16</v>
      </c>
    </row>
    <row r="23" spans="1:15" x14ac:dyDescent="0.2">
      <c r="A23" s="17">
        <v>12</v>
      </c>
      <c r="B23" s="13" t="s">
        <v>87</v>
      </c>
      <c r="C23" s="15">
        <v>101</v>
      </c>
      <c r="D23" t="s">
        <v>156</v>
      </c>
      <c r="E23">
        <v>1</v>
      </c>
      <c r="F23">
        <v>1</v>
      </c>
      <c r="G23">
        <v>1</v>
      </c>
      <c r="H23" t="s">
        <v>16</v>
      </c>
      <c r="I23" t="s">
        <v>16</v>
      </c>
      <c r="J23" t="s">
        <v>17</v>
      </c>
      <c r="K23">
        <v>2</v>
      </c>
      <c r="L23">
        <v>2111459</v>
      </c>
      <c r="M23" t="s">
        <v>155</v>
      </c>
      <c r="N23">
        <v>9.99</v>
      </c>
      <c r="O23" t="s">
        <v>16</v>
      </c>
    </row>
    <row r="24" spans="1:15" x14ac:dyDescent="0.2">
      <c r="A24" s="17">
        <v>15</v>
      </c>
      <c r="B24" s="13" t="s">
        <v>88</v>
      </c>
      <c r="C24" s="15">
        <v>15</v>
      </c>
      <c r="D24" t="s">
        <v>88</v>
      </c>
      <c r="E24">
        <v>1</v>
      </c>
      <c r="F24">
        <v>1</v>
      </c>
      <c r="G24">
        <v>1</v>
      </c>
      <c r="H24" t="s">
        <v>16</v>
      </c>
      <c r="I24" t="s">
        <v>16</v>
      </c>
      <c r="J24" t="s">
        <v>17</v>
      </c>
      <c r="K24">
        <v>1</v>
      </c>
      <c r="L24">
        <v>8402832</v>
      </c>
      <c r="M24" t="s">
        <v>75</v>
      </c>
      <c r="N24">
        <v>82.5</v>
      </c>
      <c r="O24" t="s">
        <v>16</v>
      </c>
    </row>
    <row r="25" spans="1:15" x14ac:dyDescent="0.2">
      <c r="A25" s="17">
        <v>15</v>
      </c>
      <c r="B25" s="13" t="s">
        <v>88</v>
      </c>
      <c r="C25" s="15">
        <v>101</v>
      </c>
      <c r="D25" t="s">
        <v>156</v>
      </c>
      <c r="E25">
        <v>1</v>
      </c>
      <c r="F25">
        <v>1</v>
      </c>
      <c r="G25">
        <v>1</v>
      </c>
      <c r="H25" t="s">
        <v>16</v>
      </c>
      <c r="I25" t="s">
        <v>16</v>
      </c>
      <c r="J25" t="s">
        <v>17</v>
      </c>
      <c r="K25">
        <v>2</v>
      </c>
      <c r="L25">
        <v>2111459</v>
      </c>
      <c r="M25" t="s">
        <v>155</v>
      </c>
      <c r="N25">
        <v>9.99</v>
      </c>
      <c r="O25" t="s">
        <v>16</v>
      </c>
    </row>
    <row r="26" spans="1:15" x14ac:dyDescent="0.2">
      <c r="A26" s="17">
        <v>14</v>
      </c>
      <c r="B26" s="13" t="s">
        <v>89</v>
      </c>
      <c r="C26" s="15">
        <v>14</v>
      </c>
      <c r="D26" t="s">
        <v>89</v>
      </c>
      <c r="E26">
        <v>1</v>
      </c>
      <c r="F26">
        <v>1</v>
      </c>
      <c r="G26">
        <v>1</v>
      </c>
      <c r="H26" t="s">
        <v>16</v>
      </c>
      <c r="I26" t="s">
        <v>16</v>
      </c>
      <c r="J26" t="s">
        <v>17</v>
      </c>
      <c r="K26">
        <v>1</v>
      </c>
      <c r="L26">
        <v>8378534</v>
      </c>
      <c r="M26" t="s">
        <v>75</v>
      </c>
      <c r="N26">
        <v>82.5</v>
      </c>
      <c r="O26" t="s">
        <v>16</v>
      </c>
    </row>
    <row r="27" spans="1:15" x14ac:dyDescent="0.2">
      <c r="A27" s="17">
        <v>14</v>
      </c>
      <c r="B27" s="13" t="s">
        <v>89</v>
      </c>
      <c r="C27" s="15">
        <v>101</v>
      </c>
      <c r="D27" t="s">
        <v>156</v>
      </c>
      <c r="E27">
        <v>1</v>
      </c>
      <c r="F27">
        <v>1</v>
      </c>
      <c r="G27">
        <v>1</v>
      </c>
      <c r="H27" t="s">
        <v>16</v>
      </c>
      <c r="I27" t="s">
        <v>16</v>
      </c>
      <c r="J27" t="s">
        <v>17</v>
      </c>
      <c r="K27">
        <v>2</v>
      </c>
      <c r="L27">
        <v>2111459</v>
      </c>
      <c r="M27" t="s">
        <v>155</v>
      </c>
      <c r="N27">
        <v>9.99</v>
      </c>
      <c r="O27" t="s">
        <v>16</v>
      </c>
    </row>
    <row r="28" spans="1:15" x14ac:dyDescent="0.2">
      <c r="A28" s="17">
        <v>13</v>
      </c>
      <c r="B28" s="13" t="s">
        <v>90</v>
      </c>
      <c r="C28" s="15">
        <v>13</v>
      </c>
      <c r="D28" t="s">
        <v>90</v>
      </c>
      <c r="E28">
        <v>1</v>
      </c>
      <c r="F28">
        <v>1</v>
      </c>
      <c r="G28">
        <v>1</v>
      </c>
      <c r="H28" t="s">
        <v>16</v>
      </c>
      <c r="I28" t="s">
        <v>16</v>
      </c>
      <c r="J28" t="s">
        <v>17</v>
      </c>
      <c r="K28">
        <v>1</v>
      </c>
      <c r="L28">
        <v>8371301</v>
      </c>
      <c r="M28" t="s">
        <v>75</v>
      </c>
      <c r="N28">
        <v>82.5</v>
      </c>
      <c r="O28" t="s">
        <v>16</v>
      </c>
    </row>
    <row r="29" spans="1:15" x14ac:dyDescent="0.2">
      <c r="A29" s="17">
        <v>13</v>
      </c>
      <c r="B29" s="13" t="s">
        <v>90</v>
      </c>
      <c r="C29" s="15">
        <v>101</v>
      </c>
      <c r="D29" t="s">
        <v>156</v>
      </c>
      <c r="E29">
        <v>1</v>
      </c>
      <c r="F29">
        <v>1</v>
      </c>
      <c r="G29">
        <v>1</v>
      </c>
      <c r="H29" t="s">
        <v>16</v>
      </c>
      <c r="I29" t="s">
        <v>16</v>
      </c>
      <c r="J29" t="s">
        <v>17</v>
      </c>
      <c r="K29">
        <v>2</v>
      </c>
      <c r="L29">
        <v>2111459</v>
      </c>
      <c r="M29" t="s">
        <v>155</v>
      </c>
      <c r="N29">
        <v>9.99</v>
      </c>
      <c r="O29" t="s">
        <v>16</v>
      </c>
    </row>
    <row r="30" spans="1:15" x14ac:dyDescent="0.2">
      <c r="A30" s="17">
        <v>11</v>
      </c>
      <c r="B30" s="13" t="s">
        <v>91</v>
      </c>
      <c r="C30" s="15">
        <v>11</v>
      </c>
      <c r="D30" t="s">
        <v>91</v>
      </c>
      <c r="E30">
        <v>1</v>
      </c>
      <c r="F30">
        <v>1</v>
      </c>
      <c r="G30">
        <v>1</v>
      </c>
      <c r="H30" t="s">
        <v>16</v>
      </c>
      <c r="I30" t="s">
        <v>16</v>
      </c>
      <c r="J30" t="s">
        <v>17</v>
      </c>
      <c r="K30">
        <v>1</v>
      </c>
      <c r="L30">
        <v>8371300</v>
      </c>
      <c r="M30" t="s">
        <v>75</v>
      </c>
      <c r="N30">
        <v>82.5</v>
      </c>
      <c r="O30" t="s">
        <v>16</v>
      </c>
    </row>
    <row r="31" spans="1:15" x14ac:dyDescent="0.2">
      <c r="A31" s="17">
        <v>11</v>
      </c>
      <c r="B31" s="13" t="s">
        <v>91</v>
      </c>
      <c r="C31" s="15">
        <v>101</v>
      </c>
      <c r="D31" t="s">
        <v>156</v>
      </c>
      <c r="E31">
        <v>1</v>
      </c>
      <c r="F31">
        <v>1</v>
      </c>
      <c r="G31">
        <v>1</v>
      </c>
      <c r="H31" t="s">
        <v>16</v>
      </c>
      <c r="I31" t="s">
        <v>16</v>
      </c>
      <c r="J31" t="s">
        <v>17</v>
      </c>
      <c r="K31">
        <v>2</v>
      </c>
      <c r="L31">
        <v>2111459</v>
      </c>
      <c r="M31" t="s">
        <v>155</v>
      </c>
      <c r="N31">
        <v>9.99</v>
      </c>
      <c r="O31" t="s">
        <v>16</v>
      </c>
    </row>
    <row r="32" spans="1:15" x14ac:dyDescent="0.2">
      <c r="A32" s="17">
        <v>16</v>
      </c>
      <c r="B32" s="13" t="s">
        <v>92</v>
      </c>
      <c r="C32" s="15">
        <v>16</v>
      </c>
      <c r="D32" t="s">
        <v>92</v>
      </c>
      <c r="E32">
        <v>1</v>
      </c>
      <c r="F32">
        <v>1</v>
      </c>
      <c r="G32">
        <v>1</v>
      </c>
      <c r="H32" t="s">
        <v>16</v>
      </c>
      <c r="I32" t="s">
        <v>16</v>
      </c>
      <c r="J32" t="s">
        <v>17</v>
      </c>
      <c r="K32">
        <v>1</v>
      </c>
      <c r="L32">
        <v>8379180</v>
      </c>
      <c r="M32" t="s">
        <v>75</v>
      </c>
      <c r="N32">
        <v>75</v>
      </c>
      <c r="O32" t="s">
        <v>16</v>
      </c>
    </row>
    <row r="33" spans="1:15" x14ac:dyDescent="0.2">
      <c r="A33" s="17">
        <v>16</v>
      </c>
      <c r="B33" s="13" t="s">
        <v>92</v>
      </c>
      <c r="C33" s="15">
        <v>101</v>
      </c>
      <c r="D33" t="s">
        <v>156</v>
      </c>
      <c r="E33">
        <v>1</v>
      </c>
      <c r="F33">
        <v>1</v>
      </c>
      <c r="G33">
        <v>1</v>
      </c>
      <c r="H33" t="s">
        <v>16</v>
      </c>
      <c r="I33" t="s">
        <v>16</v>
      </c>
      <c r="J33" t="s">
        <v>17</v>
      </c>
      <c r="K33">
        <v>2</v>
      </c>
      <c r="L33">
        <v>2111459</v>
      </c>
      <c r="M33" t="s">
        <v>155</v>
      </c>
      <c r="N33">
        <v>9.99</v>
      </c>
      <c r="O33" t="s">
        <v>16</v>
      </c>
    </row>
    <row r="34" spans="1:15" x14ac:dyDescent="0.2">
      <c r="A34" s="17">
        <v>23</v>
      </c>
      <c r="B34" s="13" t="s">
        <v>93</v>
      </c>
      <c r="C34" s="15">
        <v>23</v>
      </c>
      <c r="D34" t="s">
        <v>93</v>
      </c>
      <c r="E34">
        <v>1</v>
      </c>
      <c r="F34">
        <v>1</v>
      </c>
      <c r="G34">
        <v>1</v>
      </c>
      <c r="H34" t="s">
        <v>16</v>
      </c>
      <c r="I34" t="s">
        <v>16</v>
      </c>
      <c r="J34" t="s">
        <v>17</v>
      </c>
      <c r="K34">
        <v>1</v>
      </c>
      <c r="L34">
        <v>8500765</v>
      </c>
      <c r="M34" t="s">
        <v>75</v>
      </c>
      <c r="N34">
        <v>91.67</v>
      </c>
      <c r="O34" t="s">
        <v>16</v>
      </c>
    </row>
    <row r="35" spans="1:15" x14ac:dyDescent="0.2">
      <c r="A35" s="17">
        <v>23</v>
      </c>
      <c r="B35" s="13" t="s">
        <v>93</v>
      </c>
      <c r="C35" s="15">
        <v>101</v>
      </c>
      <c r="D35" t="s">
        <v>156</v>
      </c>
      <c r="E35">
        <v>1</v>
      </c>
      <c r="F35">
        <v>1</v>
      </c>
      <c r="G35">
        <v>1</v>
      </c>
      <c r="H35" t="s">
        <v>16</v>
      </c>
      <c r="I35" t="s">
        <v>16</v>
      </c>
      <c r="J35" t="s">
        <v>17</v>
      </c>
      <c r="K35">
        <v>2</v>
      </c>
      <c r="L35">
        <v>2111459</v>
      </c>
      <c r="M35" t="s">
        <v>155</v>
      </c>
      <c r="N35">
        <v>9.99</v>
      </c>
      <c r="O35" t="s">
        <v>16</v>
      </c>
    </row>
    <row r="36" spans="1:15" x14ac:dyDescent="0.2">
      <c r="A36" s="17">
        <v>20</v>
      </c>
      <c r="B36" s="13" t="s">
        <v>94</v>
      </c>
      <c r="C36" s="15">
        <v>20</v>
      </c>
      <c r="D36" t="s">
        <v>94</v>
      </c>
      <c r="E36">
        <v>1</v>
      </c>
      <c r="F36">
        <v>1</v>
      </c>
      <c r="G36">
        <v>1</v>
      </c>
      <c r="H36" t="s">
        <v>16</v>
      </c>
      <c r="I36" t="s">
        <v>16</v>
      </c>
      <c r="J36" t="s">
        <v>17</v>
      </c>
      <c r="K36">
        <v>1</v>
      </c>
      <c r="L36">
        <v>8379370</v>
      </c>
      <c r="M36" t="s">
        <v>75</v>
      </c>
      <c r="N36">
        <v>91.67</v>
      </c>
      <c r="O36" t="s">
        <v>16</v>
      </c>
    </row>
    <row r="37" spans="1:15" x14ac:dyDescent="0.2">
      <c r="A37" s="17">
        <v>20</v>
      </c>
      <c r="B37" s="13" t="s">
        <v>94</v>
      </c>
      <c r="C37" s="15">
        <v>101</v>
      </c>
      <c r="D37" t="s">
        <v>156</v>
      </c>
      <c r="E37">
        <v>1</v>
      </c>
      <c r="F37">
        <v>1</v>
      </c>
      <c r="G37">
        <v>1</v>
      </c>
      <c r="H37" t="s">
        <v>16</v>
      </c>
      <c r="I37" t="s">
        <v>16</v>
      </c>
      <c r="J37" t="s">
        <v>17</v>
      </c>
      <c r="K37">
        <v>2</v>
      </c>
      <c r="L37">
        <v>2111459</v>
      </c>
      <c r="M37" t="s">
        <v>155</v>
      </c>
      <c r="N37">
        <v>9.99</v>
      </c>
      <c r="O37" t="s">
        <v>16</v>
      </c>
    </row>
    <row r="38" spans="1:15" x14ac:dyDescent="0.2">
      <c r="A38" s="17">
        <v>17</v>
      </c>
      <c r="B38" s="13" t="s">
        <v>95</v>
      </c>
      <c r="C38" s="15">
        <v>17</v>
      </c>
      <c r="D38" t="s">
        <v>95</v>
      </c>
      <c r="E38">
        <v>1</v>
      </c>
      <c r="F38">
        <v>1</v>
      </c>
      <c r="G38">
        <v>1</v>
      </c>
      <c r="H38" t="s">
        <v>16</v>
      </c>
      <c r="I38" t="s">
        <v>16</v>
      </c>
      <c r="J38" t="s">
        <v>17</v>
      </c>
      <c r="K38">
        <v>1</v>
      </c>
      <c r="L38">
        <v>8379458</v>
      </c>
      <c r="M38" t="s">
        <v>75</v>
      </c>
      <c r="N38">
        <v>91.67</v>
      </c>
      <c r="O38" t="s">
        <v>16</v>
      </c>
    </row>
    <row r="39" spans="1:15" x14ac:dyDescent="0.2">
      <c r="A39" s="17">
        <v>17</v>
      </c>
      <c r="B39" s="13" t="s">
        <v>95</v>
      </c>
      <c r="C39" s="15">
        <v>101</v>
      </c>
      <c r="D39" t="s">
        <v>156</v>
      </c>
      <c r="E39">
        <v>1</v>
      </c>
      <c r="F39">
        <v>1</v>
      </c>
      <c r="G39">
        <v>1</v>
      </c>
      <c r="H39" t="s">
        <v>16</v>
      </c>
      <c r="I39" t="s">
        <v>16</v>
      </c>
      <c r="J39" t="s">
        <v>17</v>
      </c>
      <c r="K39">
        <v>2</v>
      </c>
      <c r="L39">
        <v>2111459</v>
      </c>
      <c r="M39" t="s">
        <v>155</v>
      </c>
      <c r="N39">
        <v>9.99</v>
      </c>
      <c r="O39" t="s">
        <v>16</v>
      </c>
    </row>
    <row r="40" spans="1:15" x14ac:dyDescent="0.2">
      <c r="A40" s="17">
        <v>19</v>
      </c>
      <c r="B40" s="13" t="s">
        <v>96</v>
      </c>
      <c r="C40" s="15">
        <v>19</v>
      </c>
      <c r="D40" t="s">
        <v>96</v>
      </c>
      <c r="E40">
        <v>1</v>
      </c>
      <c r="F40">
        <v>1</v>
      </c>
      <c r="G40">
        <v>1</v>
      </c>
      <c r="H40" t="s">
        <v>16</v>
      </c>
      <c r="I40" t="s">
        <v>16</v>
      </c>
      <c r="J40" t="s">
        <v>17</v>
      </c>
      <c r="K40">
        <v>1</v>
      </c>
      <c r="L40">
        <v>8379366</v>
      </c>
      <c r="M40" t="s">
        <v>75</v>
      </c>
      <c r="N40">
        <v>91.67</v>
      </c>
      <c r="O40" t="s">
        <v>16</v>
      </c>
    </row>
    <row r="41" spans="1:15" x14ac:dyDescent="0.2">
      <c r="A41" s="17">
        <v>19</v>
      </c>
      <c r="B41" s="13" t="s">
        <v>96</v>
      </c>
      <c r="C41" s="15">
        <v>101</v>
      </c>
      <c r="D41" t="s">
        <v>156</v>
      </c>
      <c r="E41">
        <v>1</v>
      </c>
      <c r="F41">
        <v>1</v>
      </c>
      <c r="G41">
        <v>1</v>
      </c>
      <c r="H41" t="s">
        <v>16</v>
      </c>
      <c r="I41" t="s">
        <v>16</v>
      </c>
      <c r="J41" t="s">
        <v>17</v>
      </c>
      <c r="K41">
        <v>2</v>
      </c>
      <c r="L41">
        <v>2111459</v>
      </c>
      <c r="M41" t="s">
        <v>155</v>
      </c>
      <c r="N41">
        <v>9.99</v>
      </c>
      <c r="O41" t="s">
        <v>16</v>
      </c>
    </row>
    <row r="42" spans="1:15" x14ac:dyDescent="0.2">
      <c r="A42" s="17">
        <v>18</v>
      </c>
      <c r="B42" s="13" t="s">
        <v>97</v>
      </c>
      <c r="C42" s="15">
        <v>18</v>
      </c>
      <c r="D42" t="s">
        <v>97</v>
      </c>
      <c r="E42">
        <v>1</v>
      </c>
      <c r="F42">
        <v>1</v>
      </c>
      <c r="G42">
        <v>1</v>
      </c>
      <c r="H42" t="s">
        <v>16</v>
      </c>
      <c r="I42" t="s">
        <v>16</v>
      </c>
      <c r="J42" t="s">
        <v>17</v>
      </c>
      <c r="K42">
        <v>1</v>
      </c>
      <c r="L42">
        <v>8379367</v>
      </c>
      <c r="M42" t="s">
        <v>75</v>
      </c>
      <c r="N42">
        <v>91.67</v>
      </c>
      <c r="O42" t="s">
        <v>16</v>
      </c>
    </row>
    <row r="43" spans="1:15" x14ac:dyDescent="0.2">
      <c r="A43" s="17">
        <v>18</v>
      </c>
      <c r="B43" s="13" t="s">
        <v>97</v>
      </c>
      <c r="C43" s="15">
        <v>101</v>
      </c>
      <c r="D43" t="s">
        <v>156</v>
      </c>
      <c r="E43">
        <v>1</v>
      </c>
      <c r="F43">
        <v>1</v>
      </c>
      <c r="G43">
        <v>1</v>
      </c>
      <c r="H43" t="s">
        <v>16</v>
      </c>
      <c r="I43" t="s">
        <v>16</v>
      </c>
      <c r="J43" t="s">
        <v>17</v>
      </c>
      <c r="K43">
        <v>2</v>
      </c>
      <c r="L43">
        <v>2111459</v>
      </c>
      <c r="M43" t="s">
        <v>155</v>
      </c>
      <c r="N43">
        <v>9.99</v>
      </c>
      <c r="O43" t="s">
        <v>16</v>
      </c>
    </row>
    <row r="44" spans="1:15" x14ac:dyDescent="0.2">
      <c r="A44" s="17">
        <v>21</v>
      </c>
      <c r="B44" s="13" t="s">
        <v>98</v>
      </c>
      <c r="C44" s="15">
        <v>21</v>
      </c>
      <c r="D44" t="s">
        <v>98</v>
      </c>
      <c r="E44">
        <v>1</v>
      </c>
      <c r="F44">
        <v>1</v>
      </c>
      <c r="G44">
        <v>1</v>
      </c>
      <c r="H44" t="s">
        <v>16</v>
      </c>
      <c r="I44" t="s">
        <v>16</v>
      </c>
      <c r="J44" t="s">
        <v>17</v>
      </c>
      <c r="K44">
        <v>1</v>
      </c>
      <c r="L44">
        <v>8512639</v>
      </c>
      <c r="M44" t="s">
        <v>75</v>
      </c>
      <c r="N44">
        <v>91.67</v>
      </c>
      <c r="O44" t="s">
        <v>16</v>
      </c>
    </row>
    <row r="45" spans="1:15" x14ac:dyDescent="0.2">
      <c r="A45" s="17">
        <v>21</v>
      </c>
      <c r="B45" s="13" t="s">
        <v>98</v>
      </c>
      <c r="C45" s="15">
        <v>101</v>
      </c>
      <c r="D45" t="s">
        <v>156</v>
      </c>
      <c r="E45">
        <v>1</v>
      </c>
      <c r="F45">
        <v>1</v>
      </c>
      <c r="G45">
        <v>1</v>
      </c>
      <c r="H45" t="s">
        <v>16</v>
      </c>
      <c r="I45" t="s">
        <v>16</v>
      </c>
      <c r="J45" t="s">
        <v>17</v>
      </c>
      <c r="K45">
        <v>2</v>
      </c>
      <c r="L45">
        <v>2111459</v>
      </c>
      <c r="M45" t="s">
        <v>155</v>
      </c>
      <c r="N45">
        <v>9.99</v>
      </c>
      <c r="O45" t="s">
        <v>16</v>
      </c>
    </row>
    <row r="46" spans="1:15" x14ac:dyDescent="0.2">
      <c r="A46" s="17">
        <v>22</v>
      </c>
      <c r="B46" s="13" t="s">
        <v>99</v>
      </c>
      <c r="C46" s="15">
        <v>22</v>
      </c>
      <c r="D46" t="s">
        <v>99</v>
      </c>
      <c r="E46">
        <v>1</v>
      </c>
      <c r="F46">
        <v>1</v>
      </c>
      <c r="G46">
        <v>1</v>
      </c>
      <c r="H46" t="s">
        <v>16</v>
      </c>
      <c r="I46" t="s">
        <v>16</v>
      </c>
      <c r="J46" t="s">
        <v>17</v>
      </c>
      <c r="K46">
        <v>1</v>
      </c>
      <c r="L46">
        <v>8379369</v>
      </c>
      <c r="M46" t="s">
        <v>75</v>
      </c>
      <c r="N46">
        <v>108.33</v>
      </c>
      <c r="O46" t="s">
        <v>16</v>
      </c>
    </row>
    <row r="47" spans="1:15" x14ac:dyDescent="0.2">
      <c r="A47" s="17">
        <v>22</v>
      </c>
      <c r="B47" s="13" t="s">
        <v>99</v>
      </c>
      <c r="C47" s="15">
        <v>102</v>
      </c>
      <c r="D47" t="s">
        <v>157</v>
      </c>
      <c r="E47">
        <v>1</v>
      </c>
      <c r="F47">
        <v>1</v>
      </c>
      <c r="G47">
        <v>1</v>
      </c>
      <c r="H47" t="s">
        <v>16</v>
      </c>
      <c r="I47" t="s">
        <v>16</v>
      </c>
      <c r="J47" t="s">
        <v>17</v>
      </c>
      <c r="K47">
        <v>2</v>
      </c>
      <c r="L47">
        <v>2111460</v>
      </c>
      <c r="M47" t="s">
        <v>155</v>
      </c>
      <c r="N47">
        <v>14.99</v>
      </c>
      <c r="O47" t="s">
        <v>16</v>
      </c>
    </row>
    <row r="48" spans="1:15" x14ac:dyDescent="0.2">
      <c r="A48" s="17">
        <v>52</v>
      </c>
      <c r="B48" s="13" t="s">
        <v>100</v>
      </c>
      <c r="C48" s="15">
        <v>52</v>
      </c>
      <c r="D48" t="s">
        <v>100</v>
      </c>
      <c r="E48">
        <v>1</v>
      </c>
      <c r="F48">
        <v>1</v>
      </c>
      <c r="G48">
        <v>1</v>
      </c>
      <c r="H48" t="s">
        <v>16</v>
      </c>
      <c r="I48" t="s">
        <v>16</v>
      </c>
      <c r="J48" t="s">
        <v>17</v>
      </c>
      <c r="K48">
        <v>1</v>
      </c>
      <c r="L48">
        <v>8366864</v>
      </c>
      <c r="M48" t="s">
        <v>75</v>
      </c>
      <c r="N48">
        <v>191.67</v>
      </c>
      <c r="O48" t="s">
        <v>16</v>
      </c>
    </row>
    <row r="49" spans="1:15" x14ac:dyDescent="0.2">
      <c r="A49" s="17">
        <v>52</v>
      </c>
      <c r="B49" s="13" t="s">
        <v>100</v>
      </c>
      <c r="C49" s="15">
        <v>103</v>
      </c>
      <c r="D49" t="s">
        <v>158</v>
      </c>
      <c r="E49">
        <v>1</v>
      </c>
      <c r="F49">
        <v>1</v>
      </c>
      <c r="G49">
        <v>1</v>
      </c>
      <c r="H49" t="s">
        <v>16</v>
      </c>
      <c r="I49" t="s">
        <v>16</v>
      </c>
      <c r="J49" t="s">
        <v>17</v>
      </c>
      <c r="K49">
        <v>2</v>
      </c>
      <c r="L49">
        <v>2111461</v>
      </c>
      <c r="M49" t="s">
        <v>155</v>
      </c>
      <c r="N49">
        <v>19.989999999999998</v>
      </c>
      <c r="O49" t="s">
        <v>16</v>
      </c>
    </row>
    <row r="50" spans="1:15" x14ac:dyDescent="0.2">
      <c r="A50" s="17">
        <v>51</v>
      </c>
      <c r="B50" s="13" t="s">
        <v>101</v>
      </c>
      <c r="C50" s="15">
        <v>51</v>
      </c>
      <c r="D50" t="s">
        <v>101</v>
      </c>
      <c r="E50">
        <v>1</v>
      </c>
      <c r="F50">
        <v>1</v>
      </c>
      <c r="G50">
        <v>1</v>
      </c>
      <c r="H50" t="s">
        <v>16</v>
      </c>
      <c r="I50" t="s">
        <v>16</v>
      </c>
      <c r="J50" t="s">
        <v>17</v>
      </c>
      <c r="K50">
        <v>1</v>
      </c>
      <c r="L50">
        <v>8366406</v>
      </c>
      <c r="M50" t="s">
        <v>75</v>
      </c>
      <c r="N50">
        <v>191.67</v>
      </c>
      <c r="O50" t="s">
        <v>16</v>
      </c>
    </row>
    <row r="51" spans="1:15" x14ac:dyDescent="0.2">
      <c r="A51" s="17">
        <v>51</v>
      </c>
      <c r="B51" s="13" t="s">
        <v>101</v>
      </c>
      <c r="C51" s="15">
        <v>103</v>
      </c>
      <c r="D51" t="s">
        <v>158</v>
      </c>
      <c r="E51">
        <v>1</v>
      </c>
      <c r="F51">
        <v>1</v>
      </c>
      <c r="G51">
        <v>1</v>
      </c>
      <c r="H51" t="s">
        <v>16</v>
      </c>
      <c r="I51" t="s">
        <v>16</v>
      </c>
      <c r="J51" t="s">
        <v>17</v>
      </c>
      <c r="K51">
        <v>2</v>
      </c>
      <c r="L51">
        <v>2111461</v>
      </c>
      <c r="M51" t="s">
        <v>155</v>
      </c>
      <c r="N51">
        <v>19.989999999999998</v>
      </c>
      <c r="O51" t="s">
        <v>16</v>
      </c>
    </row>
    <row r="52" spans="1:15" x14ac:dyDescent="0.2">
      <c r="A52" s="17">
        <v>49</v>
      </c>
      <c r="B52" s="13" t="s">
        <v>102</v>
      </c>
      <c r="C52" s="15">
        <v>49</v>
      </c>
      <c r="D52" t="s">
        <v>102</v>
      </c>
      <c r="E52">
        <v>1</v>
      </c>
      <c r="F52">
        <v>1</v>
      </c>
      <c r="G52">
        <v>1</v>
      </c>
      <c r="H52" t="s">
        <v>16</v>
      </c>
      <c r="I52" t="s">
        <v>16</v>
      </c>
      <c r="J52" t="s">
        <v>17</v>
      </c>
      <c r="K52">
        <v>1</v>
      </c>
      <c r="L52">
        <v>8371841</v>
      </c>
      <c r="M52" t="s">
        <v>75</v>
      </c>
      <c r="N52">
        <v>216.67</v>
      </c>
      <c r="O52" t="s">
        <v>16</v>
      </c>
    </row>
    <row r="53" spans="1:15" x14ac:dyDescent="0.2">
      <c r="A53" s="17">
        <v>49</v>
      </c>
      <c r="B53" s="13" t="s">
        <v>102</v>
      </c>
      <c r="C53" s="15">
        <v>103</v>
      </c>
      <c r="D53" t="s">
        <v>158</v>
      </c>
      <c r="E53">
        <v>1</v>
      </c>
      <c r="F53">
        <v>1</v>
      </c>
      <c r="G53">
        <v>1</v>
      </c>
      <c r="H53" t="s">
        <v>16</v>
      </c>
      <c r="I53" t="s">
        <v>16</v>
      </c>
      <c r="J53" t="s">
        <v>17</v>
      </c>
      <c r="K53">
        <v>2</v>
      </c>
      <c r="L53">
        <v>2111461</v>
      </c>
      <c r="M53" t="s">
        <v>155</v>
      </c>
      <c r="N53">
        <v>19.989999999999998</v>
      </c>
      <c r="O53" t="s">
        <v>16</v>
      </c>
    </row>
    <row r="54" spans="1:15" x14ac:dyDescent="0.2">
      <c r="A54" s="17">
        <v>50</v>
      </c>
      <c r="B54" s="13" t="s">
        <v>103</v>
      </c>
      <c r="C54" s="15">
        <v>50</v>
      </c>
      <c r="D54" t="s">
        <v>103</v>
      </c>
      <c r="E54">
        <v>1</v>
      </c>
      <c r="F54">
        <v>1</v>
      </c>
      <c r="G54">
        <v>1</v>
      </c>
      <c r="H54" t="s">
        <v>16</v>
      </c>
      <c r="I54" t="s">
        <v>16</v>
      </c>
      <c r="J54" t="s">
        <v>17</v>
      </c>
      <c r="K54">
        <v>1</v>
      </c>
      <c r="L54">
        <v>8371862</v>
      </c>
      <c r="M54" t="s">
        <v>75</v>
      </c>
      <c r="N54">
        <v>216.67</v>
      </c>
      <c r="O54" t="s">
        <v>16</v>
      </c>
    </row>
    <row r="55" spans="1:15" x14ac:dyDescent="0.2">
      <c r="A55" s="17">
        <v>50</v>
      </c>
      <c r="B55" s="13" t="s">
        <v>103</v>
      </c>
      <c r="C55" s="15">
        <v>103</v>
      </c>
      <c r="D55" t="s">
        <v>158</v>
      </c>
      <c r="E55">
        <v>1</v>
      </c>
      <c r="F55">
        <v>1</v>
      </c>
      <c r="G55">
        <v>1</v>
      </c>
      <c r="H55" t="s">
        <v>16</v>
      </c>
      <c r="I55" t="s">
        <v>16</v>
      </c>
      <c r="J55" t="s">
        <v>17</v>
      </c>
      <c r="K55">
        <v>2</v>
      </c>
      <c r="L55">
        <v>2111461</v>
      </c>
      <c r="M55" t="s">
        <v>155</v>
      </c>
      <c r="N55">
        <v>19.989999999999998</v>
      </c>
      <c r="O55" t="s">
        <v>16</v>
      </c>
    </row>
    <row r="56" spans="1:15" x14ac:dyDescent="0.2">
      <c r="A56" s="17">
        <v>35</v>
      </c>
      <c r="B56" s="13" t="s">
        <v>104</v>
      </c>
      <c r="C56" s="15">
        <v>35</v>
      </c>
      <c r="D56" t="s">
        <v>104</v>
      </c>
      <c r="E56">
        <v>1</v>
      </c>
      <c r="F56">
        <v>1</v>
      </c>
      <c r="G56">
        <v>1</v>
      </c>
      <c r="H56" t="s">
        <v>16</v>
      </c>
      <c r="I56" t="s">
        <v>16</v>
      </c>
      <c r="J56" t="s">
        <v>17</v>
      </c>
      <c r="K56">
        <v>1</v>
      </c>
      <c r="L56">
        <v>8339936</v>
      </c>
      <c r="M56" t="s">
        <v>75</v>
      </c>
      <c r="N56">
        <v>83.33</v>
      </c>
      <c r="O56" t="s">
        <v>16</v>
      </c>
    </row>
    <row r="57" spans="1:15" x14ac:dyDescent="0.2">
      <c r="A57" s="17">
        <v>35</v>
      </c>
      <c r="B57" s="13" t="s">
        <v>104</v>
      </c>
      <c r="C57" s="15">
        <v>101</v>
      </c>
      <c r="D57" t="s">
        <v>156</v>
      </c>
      <c r="E57">
        <v>1</v>
      </c>
      <c r="F57">
        <v>1</v>
      </c>
      <c r="G57">
        <v>1</v>
      </c>
      <c r="H57" t="s">
        <v>16</v>
      </c>
      <c r="I57" t="s">
        <v>16</v>
      </c>
      <c r="J57" t="s">
        <v>17</v>
      </c>
      <c r="K57">
        <v>2</v>
      </c>
      <c r="L57">
        <v>2111459</v>
      </c>
      <c r="M57" t="s">
        <v>155</v>
      </c>
      <c r="N57">
        <v>9.99</v>
      </c>
      <c r="O57" t="s">
        <v>16</v>
      </c>
    </row>
    <row r="58" spans="1:15" x14ac:dyDescent="0.2">
      <c r="A58" s="17">
        <v>42</v>
      </c>
      <c r="B58" s="13" t="s">
        <v>105</v>
      </c>
      <c r="C58" s="15">
        <v>42</v>
      </c>
      <c r="D58" t="s">
        <v>105</v>
      </c>
      <c r="E58">
        <v>1</v>
      </c>
      <c r="F58">
        <v>1</v>
      </c>
      <c r="G58">
        <v>1</v>
      </c>
      <c r="H58" t="s">
        <v>16</v>
      </c>
      <c r="I58" t="s">
        <v>16</v>
      </c>
      <c r="J58" t="s">
        <v>17</v>
      </c>
      <c r="K58">
        <v>1</v>
      </c>
      <c r="L58">
        <v>8487150</v>
      </c>
      <c r="M58" t="s">
        <v>75</v>
      </c>
      <c r="N58">
        <v>91.67</v>
      </c>
      <c r="O58" t="s">
        <v>16</v>
      </c>
    </row>
    <row r="59" spans="1:15" x14ac:dyDescent="0.2">
      <c r="A59" s="17">
        <v>42</v>
      </c>
      <c r="B59" s="13" t="s">
        <v>105</v>
      </c>
      <c r="C59" s="15">
        <v>101</v>
      </c>
      <c r="D59" t="s">
        <v>156</v>
      </c>
      <c r="E59">
        <v>1</v>
      </c>
      <c r="F59">
        <v>1</v>
      </c>
      <c r="G59">
        <v>1</v>
      </c>
      <c r="H59" t="s">
        <v>16</v>
      </c>
      <c r="I59" t="s">
        <v>16</v>
      </c>
      <c r="J59" t="s">
        <v>17</v>
      </c>
      <c r="K59">
        <v>2</v>
      </c>
      <c r="L59">
        <v>2111459</v>
      </c>
      <c r="M59" t="s">
        <v>155</v>
      </c>
      <c r="N59">
        <v>9.99</v>
      </c>
      <c r="O59" t="s">
        <v>16</v>
      </c>
    </row>
    <row r="60" spans="1:15" x14ac:dyDescent="0.2">
      <c r="A60" s="17">
        <v>44</v>
      </c>
      <c r="B60" s="13" t="s">
        <v>106</v>
      </c>
      <c r="C60" s="15">
        <v>44</v>
      </c>
      <c r="D60" t="s">
        <v>106</v>
      </c>
      <c r="E60">
        <v>1</v>
      </c>
      <c r="F60">
        <v>1</v>
      </c>
      <c r="G60">
        <v>1</v>
      </c>
      <c r="H60" t="s">
        <v>16</v>
      </c>
      <c r="I60" t="s">
        <v>16</v>
      </c>
      <c r="J60" t="s">
        <v>17</v>
      </c>
      <c r="K60">
        <v>1</v>
      </c>
      <c r="L60">
        <v>8487151</v>
      </c>
      <c r="M60" t="s">
        <v>75</v>
      </c>
      <c r="N60">
        <v>104.17</v>
      </c>
      <c r="O60" t="s">
        <v>16</v>
      </c>
    </row>
    <row r="61" spans="1:15" x14ac:dyDescent="0.2">
      <c r="A61" s="17">
        <v>44</v>
      </c>
      <c r="B61" s="13" t="s">
        <v>106</v>
      </c>
      <c r="C61" s="15">
        <v>102</v>
      </c>
      <c r="D61" t="s">
        <v>157</v>
      </c>
      <c r="E61">
        <v>1</v>
      </c>
      <c r="F61">
        <v>1</v>
      </c>
      <c r="G61">
        <v>1</v>
      </c>
      <c r="H61" t="s">
        <v>16</v>
      </c>
      <c r="I61" t="s">
        <v>16</v>
      </c>
      <c r="J61" t="s">
        <v>17</v>
      </c>
      <c r="K61">
        <v>2</v>
      </c>
      <c r="L61">
        <v>2111460</v>
      </c>
      <c r="M61" t="s">
        <v>155</v>
      </c>
      <c r="N61">
        <v>14.99</v>
      </c>
      <c r="O61" t="s">
        <v>16</v>
      </c>
    </row>
    <row r="62" spans="1:15" x14ac:dyDescent="0.2">
      <c r="A62" s="17">
        <v>40</v>
      </c>
      <c r="B62" s="13" t="s">
        <v>107</v>
      </c>
      <c r="C62" s="15">
        <v>40</v>
      </c>
      <c r="D62" t="s">
        <v>107</v>
      </c>
      <c r="E62">
        <v>1</v>
      </c>
      <c r="F62">
        <v>1</v>
      </c>
      <c r="G62">
        <v>1</v>
      </c>
      <c r="H62" t="s">
        <v>16</v>
      </c>
      <c r="I62" t="s">
        <v>16</v>
      </c>
      <c r="J62" t="s">
        <v>17</v>
      </c>
      <c r="K62">
        <v>1</v>
      </c>
      <c r="L62">
        <v>8339937</v>
      </c>
      <c r="M62" t="s">
        <v>75</v>
      </c>
      <c r="N62">
        <v>108.33</v>
      </c>
      <c r="O62" t="s">
        <v>16</v>
      </c>
    </row>
    <row r="63" spans="1:15" x14ac:dyDescent="0.2">
      <c r="A63" s="17">
        <v>40</v>
      </c>
      <c r="B63" s="13" t="s">
        <v>107</v>
      </c>
      <c r="C63" s="15">
        <v>102</v>
      </c>
      <c r="D63" t="s">
        <v>157</v>
      </c>
      <c r="E63">
        <v>1</v>
      </c>
      <c r="F63">
        <v>1</v>
      </c>
      <c r="G63">
        <v>1</v>
      </c>
      <c r="H63" t="s">
        <v>16</v>
      </c>
      <c r="I63" t="s">
        <v>16</v>
      </c>
      <c r="J63" t="s">
        <v>17</v>
      </c>
      <c r="K63">
        <v>2</v>
      </c>
      <c r="L63">
        <v>2111460</v>
      </c>
      <c r="M63" t="s">
        <v>155</v>
      </c>
      <c r="N63">
        <v>14.99</v>
      </c>
      <c r="O63" t="s">
        <v>16</v>
      </c>
    </row>
    <row r="64" spans="1:15" x14ac:dyDescent="0.2">
      <c r="A64" s="17">
        <v>37</v>
      </c>
      <c r="B64" s="13" t="s">
        <v>108</v>
      </c>
      <c r="C64" s="15">
        <v>37</v>
      </c>
      <c r="D64" t="s">
        <v>108</v>
      </c>
      <c r="E64">
        <v>1</v>
      </c>
      <c r="F64">
        <v>1</v>
      </c>
      <c r="G64">
        <v>1</v>
      </c>
      <c r="H64" t="s">
        <v>16</v>
      </c>
      <c r="I64" t="s">
        <v>16</v>
      </c>
      <c r="J64" t="s">
        <v>17</v>
      </c>
      <c r="K64">
        <v>1</v>
      </c>
      <c r="L64">
        <v>8304259</v>
      </c>
      <c r="M64" t="s">
        <v>75</v>
      </c>
      <c r="N64">
        <v>108.33</v>
      </c>
      <c r="O64" t="s">
        <v>16</v>
      </c>
    </row>
    <row r="65" spans="1:15" x14ac:dyDescent="0.2">
      <c r="A65" s="17">
        <v>37</v>
      </c>
      <c r="B65" s="13" t="s">
        <v>108</v>
      </c>
      <c r="C65" s="15">
        <v>102</v>
      </c>
      <c r="D65" t="s">
        <v>157</v>
      </c>
      <c r="E65">
        <v>1</v>
      </c>
      <c r="F65">
        <v>1</v>
      </c>
      <c r="G65">
        <v>1</v>
      </c>
      <c r="H65" t="s">
        <v>16</v>
      </c>
      <c r="I65" t="s">
        <v>16</v>
      </c>
      <c r="J65" t="s">
        <v>17</v>
      </c>
      <c r="K65">
        <v>2</v>
      </c>
      <c r="L65">
        <v>2111460</v>
      </c>
      <c r="M65" t="s">
        <v>155</v>
      </c>
      <c r="N65">
        <v>14.99</v>
      </c>
      <c r="O65" t="s">
        <v>16</v>
      </c>
    </row>
    <row r="66" spans="1:15" x14ac:dyDescent="0.2">
      <c r="A66" s="17">
        <v>43</v>
      </c>
      <c r="B66" s="13" t="s">
        <v>109</v>
      </c>
      <c r="C66" s="15">
        <v>43</v>
      </c>
      <c r="D66" t="s">
        <v>109</v>
      </c>
      <c r="E66">
        <v>1</v>
      </c>
      <c r="F66">
        <v>1</v>
      </c>
      <c r="G66">
        <v>1</v>
      </c>
      <c r="H66" t="s">
        <v>16</v>
      </c>
      <c r="I66" t="s">
        <v>16</v>
      </c>
      <c r="J66" t="s">
        <v>17</v>
      </c>
      <c r="K66">
        <v>1</v>
      </c>
      <c r="L66">
        <v>8487154</v>
      </c>
      <c r="M66" t="s">
        <v>75</v>
      </c>
      <c r="N66">
        <v>108.33</v>
      </c>
      <c r="O66" t="s">
        <v>16</v>
      </c>
    </row>
    <row r="67" spans="1:15" x14ac:dyDescent="0.2">
      <c r="A67" s="17">
        <v>43</v>
      </c>
      <c r="B67" s="13" t="s">
        <v>109</v>
      </c>
      <c r="C67" s="15">
        <v>102</v>
      </c>
      <c r="D67" t="s">
        <v>157</v>
      </c>
      <c r="E67">
        <v>1</v>
      </c>
      <c r="F67">
        <v>1</v>
      </c>
      <c r="G67">
        <v>1</v>
      </c>
      <c r="H67" t="s">
        <v>16</v>
      </c>
      <c r="I67" t="s">
        <v>16</v>
      </c>
      <c r="J67" t="s">
        <v>17</v>
      </c>
      <c r="K67">
        <v>2</v>
      </c>
      <c r="L67">
        <v>2111460</v>
      </c>
      <c r="M67" t="s">
        <v>155</v>
      </c>
      <c r="N67">
        <v>14.99</v>
      </c>
      <c r="O67" t="s">
        <v>16</v>
      </c>
    </row>
    <row r="68" spans="1:15" x14ac:dyDescent="0.2">
      <c r="A68" s="17">
        <v>36</v>
      </c>
      <c r="B68" s="13" t="s">
        <v>110</v>
      </c>
      <c r="C68" s="15">
        <v>36</v>
      </c>
      <c r="D68" t="s">
        <v>110</v>
      </c>
      <c r="E68">
        <v>1</v>
      </c>
      <c r="F68">
        <v>1</v>
      </c>
      <c r="G68">
        <v>1</v>
      </c>
      <c r="H68" t="s">
        <v>16</v>
      </c>
      <c r="I68" t="s">
        <v>16</v>
      </c>
      <c r="J68" t="s">
        <v>17</v>
      </c>
      <c r="K68">
        <v>1</v>
      </c>
      <c r="L68">
        <v>8364111</v>
      </c>
      <c r="M68" t="s">
        <v>75</v>
      </c>
      <c r="N68">
        <v>108.33</v>
      </c>
      <c r="O68" t="s">
        <v>16</v>
      </c>
    </row>
    <row r="69" spans="1:15" x14ac:dyDescent="0.2">
      <c r="A69" s="17">
        <v>36</v>
      </c>
      <c r="B69" s="13" t="s">
        <v>110</v>
      </c>
      <c r="C69" s="15">
        <v>102</v>
      </c>
      <c r="D69" t="s">
        <v>157</v>
      </c>
      <c r="E69">
        <v>1</v>
      </c>
      <c r="F69">
        <v>1</v>
      </c>
      <c r="G69">
        <v>1</v>
      </c>
      <c r="H69" t="s">
        <v>16</v>
      </c>
      <c r="I69" t="s">
        <v>16</v>
      </c>
      <c r="J69" t="s">
        <v>17</v>
      </c>
      <c r="K69">
        <v>2</v>
      </c>
      <c r="L69">
        <v>2111460</v>
      </c>
      <c r="M69" t="s">
        <v>155</v>
      </c>
      <c r="N69">
        <v>14.99</v>
      </c>
      <c r="O69" t="s">
        <v>16</v>
      </c>
    </row>
    <row r="70" spans="1:15" x14ac:dyDescent="0.2">
      <c r="A70" s="17">
        <v>38</v>
      </c>
      <c r="B70" s="13" t="s">
        <v>111</v>
      </c>
      <c r="C70" s="15">
        <v>38</v>
      </c>
      <c r="D70" t="s">
        <v>111</v>
      </c>
      <c r="E70">
        <v>1</v>
      </c>
      <c r="F70">
        <v>1</v>
      </c>
      <c r="G70">
        <v>1</v>
      </c>
      <c r="H70" t="s">
        <v>16</v>
      </c>
      <c r="I70" t="s">
        <v>16</v>
      </c>
      <c r="J70" t="s">
        <v>17</v>
      </c>
      <c r="K70">
        <v>1</v>
      </c>
      <c r="L70">
        <v>8304477</v>
      </c>
      <c r="M70" t="s">
        <v>75</v>
      </c>
      <c r="N70">
        <v>141.66</v>
      </c>
      <c r="O70" t="s">
        <v>16</v>
      </c>
    </row>
    <row r="71" spans="1:15" x14ac:dyDescent="0.2">
      <c r="A71" s="17">
        <v>38</v>
      </c>
      <c r="B71" s="13" t="s">
        <v>111</v>
      </c>
      <c r="C71" s="15">
        <v>102</v>
      </c>
      <c r="D71" t="s">
        <v>157</v>
      </c>
      <c r="E71">
        <v>1</v>
      </c>
      <c r="F71">
        <v>1</v>
      </c>
      <c r="G71">
        <v>1</v>
      </c>
      <c r="H71" t="s">
        <v>16</v>
      </c>
      <c r="I71" t="s">
        <v>16</v>
      </c>
      <c r="J71" t="s">
        <v>17</v>
      </c>
      <c r="K71">
        <v>2</v>
      </c>
      <c r="L71">
        <v>2111460</v>
      </c>
      <c r="M71" t="s">
        <v>155</v>
      </c>
      <c r="N71">
        <v>14.99</v>
      </c>
      <c r="O71" t="s">
        <v>16</v>
      </c>
    </row>
    <row r="72" spans="1:15" x14ac:dyDescent="0.2">
      <c r="A72" s="17">
        <v>45</v>
      </c>
      <c r="B72" s="13" t="s">
        <v>112</v>
      </c>
      <c r="C72" s="15">
        <v>45</v>
      </c>
      <c r="D72" t="s">
        <v>112</v>
      </c>
      <c r="E72">
        <v>1</v>
      </c>
      <c r="F72">
        <v>1</v>
      </c>
      <c r="G72">
        <v>1</v>
      </c>
      <c r="H72" t="s">
        <v>16</v>
      </c>
      <c r="I72" t="s">
        <v>16</v>
      </c>
      <c r="J72" t="s">
        <v>17</v>
      </c>
      <c r="K72">
        <v>1</v>
      </c>
      <c r="L72">
        <v>8487153</v>
      </c>
      <c r="M72" t="s">
        <v>75</v>
      </c>
      <c r="N72">
        <v>141.66999999999999</v>
      </c>
      <c r="O72" t="s">
        <v>16</v>
      </c>
    </row>
    <row r="73" spans="1:15" x14ac:dyDescent="0.2">
      <c r="A73" s="17">
        <v>45</v>
      </c>
      <c r="B73" s="13" t="s">
        <v>112</v>
      </c>
      <c r="C73" s="15">
        <v>102</v>
      </c>
      <c r="D73" t="s">
        <v>157</v>
      </c>
      <c r="E73">
        <v>1</v>
      </c>
      <c r="F73">
        <v>1</v>
      </c>
      <c r="G73">
        <v>1</v>
      </c>
      <c r="H73" t="s">
        <v>16</v>
      </c>
      <c r="I73" t="s">
        <v>16</v>
      </c>
      <c r="J73" t="s">
        <v>17</v>
      </c>
      <c r="K73">
        <v>2</v>
      </c>
      <c r="L73">
        <v>2111460</v>
      </c>
      <c r="M73" t="s">
        <v>155</v>
      </c>
      <c r="N73">
        <v>14.99</v>
      </c>
      <c r="O73" t="s">
        <v>16</v>
      </c>
    </row>
    <row r="74" spans="1:15" x14ac:dyDescent="0.2">
      <c r="A74" s="17">
        <v>47</v>
      </c>
      <c r="B74" s="13" t="s">
        <v>113</v>
      </c>
      <c r="C74" s="15">
        <v>47</v>
      </c>
      <c r="D74" t="s">
        <v>113</v>
      </c>
      <c r="E74">
        <v>1</v>
      </c>
      <c r="F74">
        <v>1</v>
      </c>
      <c r="G74">
        <v>1</v>
      </c>
      <c r="H74" t="s">
        <v>16</v>
      </c>
      <c r="I74" t="s">
        <v>16</v>
      </c>
      <c r="J74" t="s">
        <v>17</v>
      </c>
      <c r="K74">
        <v>1</v>
      </c>
      <c r="L74">
        <v>8402801</v>
      </c>
      <c r="M74" t="s">
        <v>75</v>
      </c>
      <c r="N74">
        <v>141.66999999999999</v>
      </c>
      <c r="O74" t="s">
        <v>16</v>
      </c>
    </row>
    <row r="75" spans="1:15" x14ac:dyDescent="0.2">
      <c r="A75" s="17">
        <v>47</v>
      </c>
      <c r="B75" s="13" t="s">
        <v>113</v>
      </c>
      <c r="C75" s="15">
        <v>102</v>
      </c>
      <c r="D75" t="s">
        <v>157</v>
      </c>
      <c r="E75">
        <v>1</v>
      </c>
      <c r="F75">
        <v>1</v>
      </c>
      <c r="G75">
        <v>1</v>
      </c>
      <c r="H75" t="s">
        <v>16</v>
      </c>
      <c r="I75" t="s">
        <v>16</v>
      </c>
      <c r="J75" t="s">
        <v>17</v>
      </c>
      <c r="K75">
        <v>2</v>
      </c>
      <c r="L75">
        <v>2111460</v>
      </c>
      <c r="M75" t="s">
        <v>155</v>
      </c>
      <c r="N75">
        <v>14.99</v>
      </c>
      <c r="O75" t="s">
        <v>16</v>
      </c>
    </row>
    <row r="76" spans="1:15" x14ac:dyDescent="0.2">
      <c r="A76" s="17">
        <v>41</v>
      </c>
      <c r="B76" s="13" t="s">
        <v>114</v>
      </c>
      <c r="C76" s="15">
        <v>41</v>
      </c>
      <c r="D76" t="s">
        <v>114</v>
      </c>
      <c r="E76">
        <v>1</v>
      </c>
      <c r="F76">
        <v>1</v>
      </c>
      <c r="G76">
        <v>1</v>
      </c>
      <c r="H76" t="s">
        <v>16</v>
      </c>
      <c r="I76" t="s">
        <v>16</v>
      </c>
      <c r="J76" t="s">
        <v>17</v>
      </c>
      <c r="K76">
        <v>1</v>
      </c>
      <c r="L76">
        <v>8309975</v>
      </c>
      <c r="M76" t="s">
        <v>75</v>
      </c>
      <c r="N76">
        <v>149.99</v>
      </c>
      <c r="O76" t="s">
        <v>16</v>
      </c>
    </row>
    <row r="77" spans="1:15" x14ac:dyDescent="0.2">
      <c r="A77" s="17">
        <v>41</v>
      </c>
      <c r="B77" s="13" t="s">
        <v>114</v>
      </c>
      <c r="C77" s="15">
        <v>102</v>
      </c>
      <c r="D77" t="s">
        <v>157</v>
      </c>
      <c r="E77">
        <v>1</v>
      </c>
      <c r="F77">
        <v>1</v>
      </c>
      <c r="G77">
        <v>1</v>
      </c>
      <c r="H77" t="s">
        <v>16</v>
      </c>
      <c r="I77" t="s">
        <v>16</v>
      </c>
      <c r="J77" t="s">
        <v>17</v>
      </c>
      <c r="K77">
        <v>2</v>
      </c>
      <c r="L77">
        <v>2111460</v>
      </c>
      <c r="M77" t="s">
        <v>155</v>
      </c>
      <c r="N77">
        <v>14.99</v>
      </c>
      <c r="O77" t="s">
        <v>16</v>
      </c>
    </row>
    <row r="78" spans="1:15" x14ac:dyDescent="0.2">
      <c r="A78" s="17">
        <v>39</v>
      </c>
      <c r="B78" s="13" t="s">
        <v>115</v>
      </c>
      <c r="C78" s="15">
        <v>39</v>
      </c>
      <c r="D78" t="s">
        <v>115</v>
      </c>
      <c r="E78">
        <v>1</v>
      </c>
      <c r="F78">
        <v>1</v>
      </c>
      <c r="G78">
        <v>1</v>
      </c>
      <c r="H78" t="s">
        <v>16</v>
      </c>
      <c r="I78" t="s">
        <v>16</v>
      </c>
      <c r="J78" t="s">
        <v>17</v>
      </c>
      <c r="K78">
        <v>1</v>
      </c>
      <c r="L78">
        <v>8279613</v>
      </c>
      <c r="M78" t="s">
        <v>75</v>
      </c>
      <c r="N78">
        <v>149.99</v>
      </c>
      <c r="O78" t="s">
        <v>16</v>
      </c>
    </row>
    <row r="79" spans="1:15" x14ac:dyDescent="0.2">
      <c r="A79" s="17">
        <v>39</v>
      </c>
      <c r="B79" s="13" t="s">
        <v>115</v>
      </c>
      <c r="C79" s="15">
        <v>102</v>
      </c>
      <c r="D79" t="s">
        <v>157</v>
      </c>
      <c r="E79">
        <v>1</v>
      </c>
      <c r="F79">
        <v>1</v>
      </c>
      <c r="G79">
        <v>1</v>
      </c>
      <c r="H79" t="s">
        <v>16</v>
      </c>
      <c r="I79" t="s">
        <v>16</v>
      </c>
      <c r="J79" t="s">
        <v>17</v>
      </c>
      <c r="K79">
        <v>2</v>
      </c>
      <c r="L79">
        <v>2111460</v>
      </c>
      <c r="M79" t="s">
        <v>155</v>
      </c>
      <c r="N79">
        <v>14.99</v>
      </c>
      <c r="O79" t="s">
        <v>16</v>
      </c>
    </row>
    <row r="80" spans="1:15" x14ac:dyDescent="0.2">
      <c r="A80" s="17">
        <v>46</v>
      </c>
      <c r="B80" s="13" t="s">
        <v>116</v>
      </c>
      <c r="C80" s="15">
        <v>46</v>
      </c>
      <c r="D80" t="s">
        <v>116</v>
      </c>
      <c r="E80">
        <v>1</v>
      </c>
      <c r="F80">
        <v>1</v>
      </c>
      <c r="G80">
        <v>1</v>
      </c>
      <c r="H80" t="s">
        <v>16</v>
      </c>
      <c r="I80" t="s">
        <v>16</v>
      </c>
      <c r="J80" t="s">
        <v>17</v>
      </c>
      <c r="K80">
        <v>1</v>
      </c>
      <c r="L80">
        <v>8487186</v>
      </c>
      <c r="M80" t="s">
        <v>75</v>
      </c>
      <c r="N80">
        <v>150</v>
      </c>
      <c r="O80" t="s">
        <v>16</v>
      </c>
    </row>
    <row r="81" spans="1:15" x14ac:dyDescent="0.2">
      <c r="A81" s="17">
        <v>46</v>
      </c>
      <c r="B81" s="13" t="s">
        <v>116</v>
      </c>
      <c r="C81" s="15">
        <v>102</v>
      </c>
      <c r="D81" t="s">
        <v>157</v>
      </c>
      <c r="E81">
        <v>1</v>
      </c>
      <c r="F81">
        <v>1</v>
      </c>
      <c r="G81">
        <v>1</v>
      </c>
      <c r="H81" t="s">
        <v>16</v>
      </c>
      <c r="I81" t="s">
        <v>16</v>
      </c>
      <c r="J81" t="s">
        <v>17</v>
      </c>
      <c r="K81">
        <v>2</v>
      </c>
      <c r="L81">
        <v>2111460</v>
      </c>
      <c r="M81" t="s">
        <v>155</v>
      </c>
      <c r="N81">
        <v>14.99</v>
      </c>
      <c r="O81" t="s">
        <v>16</v>
      </c>
    </row>
    <row r="82" spans="1:15" x14ac:dyDescent="0.2">
      <c r="A82" s="17">
        <v>48</v>
      </c>
      <c r="B82" s="13" t="s">
        <v>117</v>
      </c>
      <c r="C82" s="15">
        <v>48</v>
      </c>
      <c r="D82" t="s">
        <v>117</v>
      </c>
      <c r="E82">
        <v>1</v>
      </c>
      <c r="F82">
        <v>1</v>
      </c>
      <c r="G82">
        <v>1</v>
      </c>
      <c r="H82" t="s">
        <v>16</v>
      </c>
      <c r="I82" t="s">
        <v>16</v>
      </c>
      <c r="J82" t="s">
        <v>17</v>
      </c>
      <c r="K82">
        <v>1</v>
      </c>
      <c r="L82">
        <v>8487177</v>
      </c>
      <c r="M82" t="s">
        <v>75</v>
      </c>
      <c r="N82">
        <v>150</v>
      </c>
      <c r="O82" t="s">
        <v>16</v>
      </c>
    </row>
    <row r="83" spans="1:15" x14ac:dyDescent="0.2">
      <c r="A83" s="17">
        <v>48</v>
      </c>
      <c r="B83" s="13" t="s">
        <v>117</v>
      </c>
      <c r="C83" s="15">
        <v>102</v>
      </c>
      <c r="D83" t="s">
        <v>157</v>
      </c>
      <c r="E83">
        <v>1</v>
      </c>
      <c r="F83">
        <v>1</v>
      </c>
      <c r="G83">
        <v>1</v>
      </c>
      <c r="H83" t="s">
        <v>16</v>
      </c>
      <c r="I83" t="s">
        <v>16</v>
      </c>
      <c r="J83" t="s">
        <v>17</v>
      </c>
      <c r="K83">
        <v>2</v>
      </c>
      <c r="L83">
        <v>2111460</v>
      </c>
      <c r="M83" t="s">
        <v>155</v>
      </c>
      <c r="N83">
        <v>14.99</v>
      </c>
      <c r="O83" t="s">
        <v>16</v>
      </c>
    </row>
    <row r="84" spans="1:15" x14ac:dyDescent="0.2">
      <c r="A84" s="17">
        <v>24</v>
      </c>
      <c r="B84" s="13" t="s">
        <v>118</v>
      </c>
      <c r="C84" s="15">
        <v>24</v>
      </c>
      <c r="D84" t="s">
        <v>118</v>
      </c>
      <c r="E84">
        <v>1</v>
      </c>
      <c r="F84">
        <v>1</v>
      </c>
      <c r="G84">
        <v>1</v>
      </c>
      <c r="H84" t="s">
        <v>16</v>
      </c>
      <c r="I84" t="s">
        <v>16</v>
      </c>
      <c r="J84" t="s">
        <v>17</v>
      </c>
      <c r="K84">
        <v>1</v>
      </c>
      <c r="L84">
        <v>8339604</v>
      </c>
      <c r="M84" t="s">
        <v>75</v>
      </c>
      <c r="N84">
        <v>83.33</v>
      </c>
      <c r="O84" t="s">
        <v>16</v>
      </c>
    </row>
    <row r="85" spans="1:15" x14ac:dyDescent="0.2">
      <c r="A85" s="17">
        <v>24</v>
      </c>
      <c r="B85" s="13" t="s">
        <v>118</v>
      </c>
      <c r="C85" s="15">
        <v>101</v>
      </c>
      <c r="D85" t="s">
        <v>156</v>
      </c>
      <c r="E85">
        <v>1</v>
      </c>
      <c r="F85">
        <v>1</v>
      </c>
      <c r="G85">
        <v>1</v>
      </c>
      <c r="H85" t="s">
        <v>16</v>
      </c>
      <c r="I85" t="s">
        <v>16</v>
      </c>
      <c r="J85" t="s">
        <v>17</v>
      </c>
      <c r="K85">
        <v>2</v>
      </c>
      <c r="L85">
        <v>2111459</v>
      </c>
      <c r="M85" t="s">
        <v>155</v>
      </c>
      <c r="N85">
        <v>9.99</v>
      </c>
      <c r="O85" t="s">
        <v>16</v>
      </c>
    </row>
    <row r="86" spans="1:15" x14ac:dyDescent="0.2">
      <c r="A86" s="17">
        <v>30</v>
      </c>
      <c r="B86" s="13" t="s">
        <v>119</v>
      </c>
      <c r="C86" s="15">
        <v>30</v>
      </c>
      <c r="D86" t="s">
        <v>119</v>
      </c>
      <c r="E86">
        <v>1</v>
      </c>
      <c r="F86">
        <v>1</v>
      </c>
      <c r="G86">
        <v>1</v>
      </c>
      <c r="H86" t="s">
        <v>16</v>
      </c>
      <c r="I86" t="s">
        <v>16</v>
      </c>
      <c r="J86" t="s">
        <v>17</v>
      </c>
      <c r="K86">
        <v>1</v>
      </c>
      <c r="L86">
        <v>8327767</v>
      </c>
      <c r="M86" t="s">
        <v>75</v>
      </c>
      <c r="N86">
        <v>108.33</v>
      </c>
      <c r="O86" t="s">
        <v>16</v>
      </c>
    </row>
    <row r="87" spans="1:15" x14ac:dyDescent="0.2">
      <c r="A87" s="17">
        <v>30</v>
      </c>
      <c r="B87" s="13" t="s">
        <v>119</v>
      </c>
      <c r="C87" s="15">
        <v>102</v>
      </c>
      <c r="D87" t="s">
        <v>157</v>
      </c>
      <c r="E87">
        <v>1</v>
      </c>
      <c r="F87">
        <v>1</v>
      </c>
      <c r="G87">
        <v>1</v>
      </c>
      <c r="H87" t="s">
        <v>16</v>
      </c>
      <c r="I87" t="s">
        <v>16</v>
      </c>
      <c r="J87" t="s">
        <v>17</v>
      </c>
      <c r="K87">
        <v>2</v>
      </c>
      <c r="L87">
        <v>2111460</v>
      </c>
      <c r="M87" t="s">
        <v>155</v>
      </c>
      <c r="N87">
        <v>14.99</v>
      </c>
      <c r="O87" t="s">
        <v>16</v>
      </c>
    </row>
    <row r="88" spans="1:15" x14ac:dyDescent="0.2">
      <c r="A88" s="17">
        <v>26</v>
      </c>
      <c r="B88" s="13" t="s">
        <v>120</v>
      </c>
      <c r="C88" s="15">
        <v>26</v>
      </c>
      <c r="D88" t="s">
        <v>120</v>
      </c>
      <c r="E88">
        <v>1</v>
      </c>
      <c r="F88">
        <v>1</v>
      </c>
      <c r="G88">
        <v>1</v>
      </c>
      <c r="H88" t="s">
        <v>16</v>
      </c>
      <c r="I88" t="s">
        <v>16</v>
      </c>
      <c r="J88" t="s">
        <v>17</v>
      </c>
      <c r="K88">
        <v>1</v>
      </c>
      <c r="L88">
        <v>8327591</v>
      </c>
      <c r="M88" t="s">
        <v>75</v>
      </c>
      <c r="N88">
        <v>108.33</v>
      </c>
      <c r="O88" t="s">
        <v>16</v>
      </c>
    </row>
    <row r="89" spans="1:15" x14ac:dyDescent="0.2">
      <c r="A89" s="17">
        <v>26</v>
      </c>
      <c r="B89" s="13" t="s">
        <v>120</v>
      </c>
      <c r="C89" s="15">
        <v>102</v>
      </c>
      <c r="D89" t="s">
        <v>157</v>
      </c>
      <c r="E89">
        <v>1</v>
      </c>
      <c r="F89">
        <v>1</v>
      </c>
      <c r="G89">
        <v>1</v>
      </c>
      <c r="H89" t="s">
        <v>16</v>
      </c>
      <c r="I89" t="s">
        <v>16</v>
      </c>
      <c r="J89" t="s">
        <v>17</v>
      </c>
      <c r="K89">
        <v>2</v>
      </c>
      <c r="L89">
        <v>2111460</v>
      </c>
      <c r="M89" t="s">
        <v>155</v>
      </c>
      <c r="N89">
        <v>14.99</v>
      </c>
      <c r="O89" t="s">
        <v>16</v>
      </c>
    </row>
    <row r="90" spans="1:15" x14ac:dyDescent="0.2">
      <c r="A90" s="17">
        <v>25</v>
      </c>
      <c r="B90" s="13" t="s">
        <v>121</v>
      </c>
      <c r="C90" s="15">
        <v>25</v>
      </c>
      <c r="D90" t="s">
        <v>121</v>
      </c>
      <c r="E90">
        <v>1</v>
      </c>
      <c r="F90">
        <v>1</v>
      </c>
      <c r="G90">
        <v>1</v>
      </c>
      <c r="H90" t="s">
        <v>16</v>
      </c>
      <c r="I90" t="s">
        <v>16</v>
      </c>
      <c r="J90" t="s">
        <v>17</v>
      </c>
      <c r="K90">
        <v>1</v>
      </c>
      <c r="L90">
        <v>8309450</v>
      </c>
      <c r="M90" t="s">
        <v>75</v>
      </c>
      <c r="N90">
        <v>108.33</v>
      </c>
      <c r="O90" t="s">
        <v>16</v>
      </c>
    </row>
    <row r="91" spans="1:15" x14ac:dyDescent="0.2">
      <c r="A91" s="17">
        <v>25</v>
      </c>
      <c r="B91" s="13" t="s">
        <v>121</v>
      </c>
      <c r="C91" s="15">
        <v>102</v>
      </c>
      <c r="D91" t="s">
        <v>157</v>
      </c>
      <c r="E91">
        <v>1</v>
      </c>
      <c r="F91">
        <v>1</v>
      </c>
      <c r="G91">
        <v>1</v>
      </c>
      <c r="H91" t="s">
        <v>16</v>
      </c>
      <c r="I91" t="s">
        <v>16</v>
      </c>
      <c r="J91" t="s">
        <v>17</v>
      </c>
      <c r="K91">
        <v>2</v>
      </c>
      <c r="L91">
        <v>2111460</v>
      </c>
      <c r="M91" t="s">
        <v>155</v>
      </c>
      <c r="N91">
        <v>14.99</v>
      </c>
      <c r="O91" t="s">
        <v>16</v>
      </c>
    </row>
    <row r="92" spans="1:15" x14ac:dyDescent="0.2">
      <c r="A92" s="17">
        <v>31</v>
      </c>
      <c r="B92" s="13" t="s">
        <v>122</v>
      </c>
      <c r="C92" s="15">
        <v>31</v>
      </c>
      <c r="D92" t="s">
        <v>122</v>
      </c>
      <c r="E92">
        <v>1</v>
      </c>
      <c r="F92">
        <v>1</v>
      </c>
      <c r="G92">
        <v>1</v>
      </c>
      <c r="H92" t="s">
        <v>16</v>
      </c>
      <c r="I92" t="s">
        <v>16</v>
      </c>
      <c r="J92" t="s">
        <v>17</v>
      </c>
      <c r="K92">
        <v>1</v>
      </c>
      <c r="L92">
        <v>8376788</v>
      </c>
      <c r="M92" t="s">
        <v>75</v>
      </c>
      <c r="N92">
        <v>141.66999999999999</v>
      </c>
      <c r="O92" t="s">
        <v>16</v>
      </c>
    </row>
    <row r="93" spans="1:15" x14ac:dyDescent="0.2">
      <c r="A93" s="17">
        <v>31</v>
      </c>
      <c r="B93" s="13" t="s">
        <v>122</v>
      </c>
      <c r="C93" s="15">
        <v>102</v>
      </c>
      <c r="D93" t="s">
        <v>157</v>
      </c>
      <c r="E93">
        <v>1</v>
      </c>
      <c r="F93">
        <v>1</v>
      </c>
      <c r="G93">
        <v>1</v>
      </c>
      <c r="H93" t="s">
        <v>16</v>
      </c>
      <c r="I93" t="s">
        <v>16</v>
      </c>
      <c r="J93" t="s">
        <v>17</v>
      </c>
      <c r="K93">
        <v>2</v>
      </c>
      <c r="L93">
        <v>2111460</v>
      </c>
      <c r="M93" t="s">
        <v>155</v>
      </c>
      <c r="N93">
        <v>14.99</v>
      </c>
      <c r="O93" t="s">
        <v>16</v>
      </c>
    </row>
    <row r="94" spans="1:15" x14ac:dyDescent="0.2">
      <c r="A94" s="17">
        <v>27</v>
      </c>
      <c r="B94" s="13" t="s">
        <v>123</v>
      </c>
      <c r="C94" s="15">
        <v>27</v>
      </c>
      <c r="D94" t="s">
        <v>123</v>
      </c>
      <c r="E94">
        <v>1</v>
      </c>
      <c r="F94">
        <v>1</v>
      </c>
      <c r="G94">
        <v>1</v>
      </c>
      <c r="H94" t="s">
        <v>16</v>
      </c>
      <c r="I94" t="s">
        <v>16</v>
      </c>
      <c r="J94" t="s">
        <v>17</v>
      </c>
      <c r="K94">
        <v>1</v>
      </c>
      <c r="L94">
        <v>8328898</v>
      </c>
      <c r="M94" t="s">
        <v>75</v>
      </c>
      <c r="N94">
        <v>141.66999999999999</v>
      </c>
      <c r="O94" t="s">
        <v>16</v>
      </c>
    </row>
    <row r="95" spans="1:15" x14ac:dyDescent="0.2">
      <c r="A95" s="17">
        <v>27</v>
      </c>
      <c r="B95" s="13" t="s">
        <v>123</v>
      </c>
      <c r="C95" s="15">
        <v>102</v>
      </c>
      <c r="D95" t="s">
        <v>157</v>
      </c>
      <c r="E95">
        <v>1</v>
      </c>
      <c r="F95">
        <v>1</v>
      </c>
      <c r="G95">
        <v>1</v>
      </c>
      <c r="H95" t="s">
        <v>16</v>
      </c>
      <c r="I95" t="s">
        <v>16</v>
      </c>
      <c r="J95" t="s">
        <v>17</v>
      </c>
      <c r="K95">
        <v>2</v>
      </c>
      <c r="L95">
        <v>2111460</v>
      </c>
      <c r="M95" t="s">
        <v>155</v>
      </c>
      <c r="N95">
        <v>14.99</v>
      </c>
      <c r="O95" t="s">
        <v>16</v>
      </c>
    </row>
    <row r="96" spans="1:15" x14ac:dyDescent="0.2">
      <c r="A96" s="17">
        <v>29</v>
      </c>
      <c r="B96" s="13" t="s">
        <v>124</v>
      </c>
      <c r="C96" s="15">
        <v>29</v>
      </c>
      <c r="D96" t="s">
        <v>124</v>
      </c>
      <c r="E96">
        <v>1</v>
      </c>
      <c r="F96">
        <v>1</v>
      </c>
      <c r="G96">
        <v>1</v>
      </c>
      <c r="H96" t="s">
        <v>16</v>
      </c>
      <c r="I96" t="s">
        <v>16</v>
      </c>
      <c r="J96" t="s">
        <v>17</v>
      </c>
      <c r="K96">
        <v>1</v>
      </c>
      <c r="L96">
        <v>8320201</v>
      </c>
      <c r="M96" t="s">
        <v>75</v>
      </c>
      <c r="N96">
        <v>150</v>
      </c>
      <c r="O96" t="s">
        <v>16</v>
      </c>
    </row>
    <row r="97" spans="1:15" x14ac:dyDescent="0.2">
      <c r="A97" s="17">
        <v>29</v>
      </c>
      <c r="B97" s="13" t="s">
        <v>124</v>
      </c>
      <c r="C97" s="15">
        <v>102</v>
      </c>
      <c r="D97" t="s">
        <v>157</v>
      </c>
      <c r="E97">
        <v>1</v>
      </c>
      <c r="F97">
        <v>1</v>
      </c>
      <c r="G97">
        <v>1</v>
      </c>
      <c r="H97" t="s">
        <v>16</v>
      </c>
      <c r="I97" t="s">
        <v>16</v>
      </c>
      <c r="J97" t="s">
        <v>17</v>
      </c>
      <c r="K97">
        <v>2</v>
      </c>
      <c r="L97">
        <v>2111460</v>
      </c>
      <c r="M97" t="s">
        <v>155</v>
      </c>
      <c r="N97">
        <v>14.99</v>
      </c>
      <c r="O97" t="s">
        <v>16</v>
      </c>
    </row>
    <row r="98" spans="1:15" x14ac:dyDescent="0.2">
      <c r="A98" s="17">
        <v>33</v>
      </c>
      <c r="B98" s="13" t="s">
        <v>125</v>
      </c>
      <c r="C98" s="15">
        <v>33</v>
      </c>
      <c r="D98" t="s">
        <v>125</v>
      </c>
      <c r="E98">
        <v>1</v>
      </c>
      <c r="F98">
        <v>1</v>
      </c>
      <c r="G98">
        <v>1</v>
      </c>
      <c r="H98" t="s">
        <v>16</v>
      </c>
      <c r="I98" t="s">
        <v>16</v>
      </c>
      <c r="J98" t="s">
        <v>17</v>
      </c>
      <c r="K98">
        <v>1</v>
      </c>
      <c r="L98">
        <v>8392443</v>
      </c>
      <c r="M98" t="s">
        <v>75</v>
      </c>
      <c r="N98">
        <v>150</v>
      </c>
      <c r="O98" t="s">
        <v>16</v>
      </c>
    </row>
    <row r="99" spans="1:15" x14ac:dyDescent="0.2">
      <c r="A99" s="17">
        <v>33</v>
      </c>
      <c r="B99" s="13" t="s">
        <v>125</v>
      </c>
      <c r="C99" s="15">
        <v>102</v>
      </c>
      <c r="D99" t="s">
        <v>157</v>
      </c>
      <c r="E99">
        <v>1</v>
      </c>
      <c r="F99">
        <v>1</v>
      </c>
      <c r="G99">
        <v>1</v>
      </c>
      <c r="H99" t="s">
        <v>16</v>
      </c>
      <c r="I99" t="s">
        <v>16</v>
      </c>
      <c r="J99" t="s">
        <v>17</v>
      </c>
      <c r="K99">
        <v>2</v>
      </c>
      <c r="L99">
        <v>2111460</v>
      </c>
      <c r="M99" t="s">
        <v>155</v>
      </c>
      <c r="N99">
        <v>14.99</v>
      </c>
      <c r="O99" t="s">
        <v>16</v>
      </c>
    </row>
    <row r="100" spans="1:15" x14ac:dyDescent="0.2">
      <c r="A100" s="17">
        <v>28</v>
      </c>
      <c r="B100" s="13" t="s">
        <v>126</v>
      </c>
      <c r="C100" s="15">
        <v>28</v>
      </c>
      <c r="D100" t="s">
        <v>126</v>
      </c>
      <c r="E100">
        <v>1</v>
      </c>
      <c r="F100">
        <v>1</v>
      </c>
      <c r="G100">
        <v>1</v>
      </c>
      <c r="H100" t="s">
        <v>16</v>
      </c>
      <c r="I100" t="s">
        <v>16</v>
      </c>
      <c r="J100" t="s">
        <v>17</v>
      </c>
      <c r="K100">
        <v>1</v>
      </c>
      <c r="L100">
        <v>8392442</v>
      </c>
      <c r="M100" t="s">
        <v>75</v>
      </c>
      <c r="N100">
        <v>150</v>
      </c>
      <c r="O100" t="s">
        <v>16</v>
      </c>
    </row>
    <row r="101" spans="1:15" x14ac:dyDescent="0.2">
      <c r="A101" s="17">
        <v>28</v>
      </c>
      <c r="B101" s="13" t="s">
        <v>126</v>
      </c>
      <c r="C101" s="15">
        <v>102</v>
      </c>
      <c r="D101" t="s">
        <v>157</v>
      </c>
      <c r="E101">
        <v>1</v>
      </c>
      <c r="F101">
        <v>1</v>
      </c>
      <c r="G101">
        <v>1</v>
      </c>
      <c r="H101" t="s">
        <v>16</v>
      </c>
      <c r="I101" t="s">
        <v>16</v>
      </c>
      <c r="J101" t="s">
        <v>17</v>
      </c>
      <c r="K101">
        <v>2</v>
      </c>
      <c r="L101">
        <v>2111460</v>
      </c>
      <c r="M101" t="s">
        <v>155</v>
      </c>
      <c r="N101">
        <v>14.99</v>
      </c>
      <c r="O101" t="s">
        <v>16</v>
      </c>
    </row>
    <row r="102" spans="1:15" x14ac:dyDescent="0.2">
      <c r="A102" s="17">
        <v>32</v>
      </c>
      <c r="B102" s="13" t="s">
        <v>127</v>
      </c>
      <c r="C102" s="15">
        <v>32</v>
      </c>
      <c r="D102" t="s">
        <v>127</v>
      </c>
      <c r="E102">
        <v>1</v>
      </c>
      <c r="F102">
        <v>1</v>
      </c>
      <c r="G102">
        <v>1</v>
      </c>
      <c r="H102" t="s">
        <v>16</v>
      </c>
      <c r="I102" t="s">
        <v>16</v>
      </c>
      <c r="J102" t="s">
        <v>17</v>
      </c>
      <c r="K102">
        <v>1</v>
      </c>
      <c r="L102">
        <v>8404360</v>
      </c>
      <c r="M102" t="s">
        <v>75</v>
      </c>
      <c r="N102">
        <v>166.67</v>
      </c>
      <c r="O102" t="s">
        <v>16</v>
      </c>
    </row>
    <row r="103" spans="1:15" x14ac:dyDescent="0.2">
      <c r="A103" s="17">
        <v>32</v>
      </c>
      <c r="B103" s="13" t="s">
        <v>127</v>
      </c>
      <c r="C103" s="15">
        <v>103</v>
      </c>
      <c r="D103" t="s">
        <v>158</v>
      </c>
      <c r="E103">
        <v>1</v>
      </c>
      <c r="F103">
        <v>1</v>
      </c>
      <c r="G103">
        <v>1</v>
      </c>
      <c r="H103" t="s">
        <v>16</v>
      </c>
      <c r="I103" t="s">
        <v>16</v>
      </c>
      <c r="J103" t="s">
        <v>17</v>
      </c>
      <c r="K103">
        <v>2</v>
      </c>
      <c r="L103">
        <v>2111461</v>
      </c>
      <c r="M103" t="s">
        <v>155</v>
      </c>
      <c r="N103">
        <v>19.989999999999998</v>
      </c>
      <c r="O103" t="s">
        <v>16</v>
      </c>
    </row>
    <row r="104" spans="1:15" x14ac:dyDescent="0.2">
      <c r="A104" s="17">
        <v>34</v>
      </c>
      <c r="B104" s="13" t="s">
        <v>128</v>
      </c>
      <c r="C104" s="15">
        <v>34</v>
      </c>
      <c r="D104" t="s">
        <v>128</v>
      </c>
      <c r="E104">
        <v>1</v>
      </c>
      <c r="F104">
        <v>1</v>
      </c>
      <c r="G104">
        <v>1</v>
      </c>
      <c r="H104" t="s">
        <v>16</v>
      </c>
      <c r="I104" t="s">
        <v>16</v>
      </c>
      <c r="J104" t="s">
        <v>17</v>
      </c>
      <c r="K104">
        <v>1</v>
      </c>
      <c r="L104">
        <v>8327645</v>
      </c>
      <c r="M104" t="s">
        <v>75</v>
      </c>
      <c r="N104">
        <v>233.33</v>
      </c>
      <c r="O104" t="s">
        <v>16</v>
      </c>
    </row>
    <row r="105" spans="1:15" x14ac:dyDescent="0.2">
      <c r="A105" s="17">
        <v>34</v>
      </c>
      <c r="B105" s="13" t="s">
        <v>128</v>
      </c>
      <c r="C105" s="15">
        <v>103</v>
      </c>
      <c r="D105" t="s">
        <v>158</v>
      </c>
      <c r="E105">
        <v>1</v>
      </c>
      <c r="F105">
        <v>1</v>
      </c>
      <c r="G105">
        <v>1</v>
      </c>
      <c r="H105" t="s">
        <v>16</v>
      </c>
      <c r="I105" t="s">
        <v>16</v>
      </c>
      <c r="J105" t="s">
        <v>17</v>
      </c>
      <c r="K105">
        <v>2</v>
      </c>
      <c r="L105">
        <v>2111461</v>
      </c>
      <c r="M105" t="s">
        <v>155</v>
      </c>
      <c r="N105">
        <v>19.989999999999998</v>
      </c>
      <c r="O105" t="s">
        <v>16</v>
      </c>
    </row>
    <row r="106" spans="1:15" x14ac:dyDescent="0.2">
      <c r="A106" s="17">
        <v>53</v>
      </c>
      <c r="B106" s="13" t="s">
        <v>129</v>
      </c>
      <c r="C106" s="15">
        <v>53</v>
      </c>
      <c r="D106" t="s">
        <v>129</v>
      </c>
      <c r="E106">
        <v>1</v>
      </c>
      <c r="F106">
        <v>1</v>
      </c>
      <c r="G106">
        <v>1</v>
      </c>
      <c r="H106" t="s">
        <v>16</v>
      </c>
      <c r="I106" t="s">
        <v>16</v>
      </c>
      <c r="J106" t="s">
        <v>17</v>
      </c>
      <c r="K106">
        <v>1</v>
      </c>
      <c r="L106">
        <v>8390348</v>
      </c>
      <c r="M106" t="s">
        <v>75</v>
      </c>
      <c r="N106">
        <v>250</v>
      </c>
      <c r="O106" t="s">
        <v>16</v>
      </c>
    </row>
    <row r="107" spans="1:15" x14ac:dyDescent="0.2">
      <c r="A107" s="17">
        <v>53</v>
      </c>
      <c r="B107" s="13" t="s">
        <v>129</v>
      </c>
      <c r="C107" s="15">
        <v>104</v>
      </c>
      <c r="D107" t="s">
        <v>159</v>
      </c>
      <c r="E107">
        <v>1</v>
      </c>
      <c r="F107">
        <v>1</v>
      </c>
      <c r="G107">
        <v>1</v>
      </c>
      <c r="H107" t="s">
        <v>16</v>
      </c>
      <c r="I107" t="s">
        <v>16</v>
      </c>
      <c r="J107" t="s">
        <v>17</v>
      </c>
      <c r="K107">
        <v>2</v>
      </c>
      <c r="L107">
        <v>2111462</v>
      </c>
      <c r="M107" t="s">
        <v>155</v>
      </c>
      <c r="N107">
        <v>29.99</v>
      </c>
      <c r="O107" t="s">
        <v>16</v>
      </c>
    </row>
    <row r="108" spans="1:15" x14ac:dyDescent="0.2">
      <c r="A108" s="17">
        <v>54</v>
      </c>
      <c r="B108" s="13" t="s">
        <v>130</v>
      </c>
      <c r="C108" s="15">
        <v>54</v>
      </c>
      <c r="D108" t="s">
        <v>130</v>
      </c>
      <c r="E108">
        <v>1</v>
      </c>
      <c r="F108">
        <v>1</v>
      </c>
      <c r="G108">
        <v>1</v>
      </c>
      <c r="H108" t="s">
        <v>16</v>
      </c>
      <c r="I108" t="s">
        <v>16</v>
      </c>
      <c r="J108" t="s">
        <v>17</v>
      </c>
      <c r="K108">
        <v>1</v>
      </c>
      <c r="L108">
        <v>8343669</v>
      </c>
      <c r="M108" t="s">
        <v>75</v>
      </c>
      <c r="N108">
        <v>125</v>
      </c>
      <c r="O108" t="s">
        <v>16</v>
      </c>
    </row>
    <row r="109" spans="1:15" x14ac:dyDescent="0.2">
      <c r="A109" s="17">
        <v>54</v>
      </c>
      <c r="B109" s="13" t="s">
        <v>130</v>
      </c>
      <c r="C109" s="15">
        <v>102</v>
      </c>
      <c r="D109" t="s">
        <v>157</v>
      </c>
      <c r="E109">
        <v>1</v>
      </c>
      <c r="F109">
        <v>1</v>
      </c>
      <c r="G109">
        <v>1</v>
      </c>
      <c r="H109" t="s">
        <v>16</v>
      </c>
      <c r="I109" t="s">
        <v>16</v>
      </c>
      <c r="J109" t="s">
        <v>17</v>
      </c>
      <c r="K109">
        <v>2</v>
      </c>
      <c r="L109">
        <v>2111460</v>
      </c>
      <c r="M109" t="s">
        <v>155</v>
      </c>
      <c r="N109">
        <v>14.99</v>
      </c>
      <c r="O109" t="s">
        <v>16</v>
      </c>
    </row>
    <row r="110" spans="1:15" x14ac:dyDescent="0.2">
      <c r="A110" s="17">
        <v>56</v>
      </c>
      <c r="B110" s="13" t="s">
        <v>131</v>
      </c>
      <c r="C110" s="15">
        <v>56</v>
      </c>
      <c r="D110" t="s">
        <v>131</v>
      </c>
      <c r="E110">
        <v>1</v>
      </c>
      <c r="F110">
        <v>1</v>
      </c>
      <c r="G110">
        <v>1</v>
      </c>
      <c r="H110" t="s">
        <v>16</v>
      </c>
      <c r="I110" t="s">
        <v>16</v>
      </c>
      <c r="J110" t="s">
        <v>17</v>
      </c>
      <c r="K110">
        <v>1</v>
      </c>
      <c r="L110">
        <v>8343667</v>
      </c>
      <c r="M110" t="s">
        <v>75</v>
      </c>
      <c r="N110">
        <v>141.66999999999999</v>
      </c>
      <c r="O110" t="s">
        <v>16</v>
      </c>
    </row>
    <row r="111" spans="1:15" x14ac:dyDescent="0.2">
      <c r="A111" s="17">
        <v>56</v>
      </c>
      <c r="B111" s="13" t="s">
        <v>131</v>
      </c>
      <c r="C111" s="15">
        <v>102</v>
      </c>
      <c r="D111" t="s">
        <v>157</v>
      </c>
      <c r="E111">
        <v>1</v>
      </c>
      <c r="F111">
        <v>1</v>
      </c>
      <c r="G111">
        <v>1</v>
      </c>
      <c r="H111" t="s">
        <v>16</v>
      </c>
      <c r="I111" t="s">
        <v>16</v>
      </c>
      <c r="J111" t="s">
        <v>17</v>
      </c>
      <c r="K111">
        <v>2</v>
      </c>
      <c r="L111">
        <v>2111460</v>
      </c>
      <c r="M111" t="s">
        <v>155</v>
      </c>
      <c r="N111">
        <v>14.99</v>
      </c>
      <c r="O111" t="s">
        <v>16</v>
      </c>
    </row>
    <row r="112" spans="1:15" x14ac:dyDescent="0.2">
      <c r="A112" s="17">
        <v>55</v>
      </c>
      <c r="B112" s="13" t="s">
        <v>132</v>
      </c>
      <c r="C112" s="15">
        <v>55</v>
      </c>
      <c r="D112" t="s">
        <v>132</v>
      </c>
      <c r="E112">
        <v>1</v>
      </c>
      <c r="F112">
        <v>1</v>
      </c>
      <c r="G112">
        <v>1</v>
      </c>
      <c r="H112" t="s">
        <v>16</v>
      </c>
      <c r="I112" t="s">
        <v>16</v>
      </c>
      <c r="J112" t="s">
        <v>17</v>
      </c>
      <c r="K112">
        <v>1</v>
      </c>
      <c r="L112">
        <v>8343668</v>
      </c>
      <c r="M112" t="s">
        <v>75</v>
      </c>
      <c r="N112">
        <v>150</v>
      </c>
      <c r="O112" t="s">
        <v>16</v>
      </c>
    </row>
    <row r="113" spans="1:15" x14ac:dyDescent="0.2">
      <c r="A113" s="17">
        <v>55</v>
      </c>
      <c r="B113" s="13" t="s">
        <v>132</v>
      </c>
      <c r="C113" s="15">
        <v>102</v>
      </c>
      <c r="D113" t="s">
        <v>157</v>
      </c>
      <c r="E113">
        <v>1</v>
      </c>
      <c r="F113">
        <v>1</v>
      </c>
      <c r="G113">
        <v>1</v>
      </c>
      <c r="H113" t="s">
        <v>16</v>
      </c>
      <c r="I113" t="s">
        <v>16</v>
      </c>
      <c r="J113" t="s">
        <v>17</v>
      </c>
      <c r="K113">
        <v>2</v>
      </c>
      <c r="L113">
        <v>2111460</v>
      </c>
      <c r="M113" t="s">
        <v>155</v>
      </c>
      <c r="N113">
        <v>14.99</v>
      </c>
      <c r="O113" t="s">
        <v>16</v>
      </c>
    </row>
  </sheetData>
  <sortState ref="A2:R114">
    <sortCondition ref="C2:C1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0344-81AB-4290-8EDF-2C0159ACBB77}">
  <dimension ref="A1:F7"/>
  <sheetViews>
    <sheetView workbookViewId="0">
      <selection activeCell="C8" sqref="C8"/>
    </sheetView>
  </sheetViews>
  <sheetFormatPr baseColWidth="10" defaultRowHeight="12.75" x14ac:dyDescent="0.2"/>
  <cols>
    <col min="2" max="2" width="51.7109375" bestFit="1" customWidth="1"/>
    <col min="6" max="6" width="51.7109375" bestFit="1" customWidth="1"/>
  </cols>
  <sheetData>
    <row r="1" spans="1:6" x14ac:dyDescent="0.2">
      <c r="A1" t="s">
        <v>19</v>
      </c>
      <c r="B1" t="s">
        <v>179</v>
      </c>
      <c r="C1" t="s">
        <v>180</v>
      </c>
      <c r="D1" t="s">
        <v>181</v>
      </c>
      <c r="E1" t="s">
        <v>19</v>
      </c>
      <c r="F1" t="s">
        <v>179</v>
      </c>
    </row>
    <row r="2" spans="1:6" x14ac:dyDescent="0.2">
      <c r="A2" s="17">
        <v>101</v>
      </c>
      <c r="B2" s="10" t="s">
        <v>156</v>
      </c>
      <c r="C2">
        <v>0</v>
      </c>
      <c r="D2">
        <f>C3-0.01</f>
        <v>99.99</v>
      </c>
      <c r="E2" s="17">
        <v>101</v>
      </c>
      <c r="F2" s="10" t="s">
        <v>156</v>
      </c>
    </row>
    <row r="3" spans="1:6" x14ac:dyDescent="0.2">
      <c r="A3" s="17">
        <v>102</v>
      </c>
      <c r="B3" s="10" t="s">
        <v>157</v>
      </c>
      <c r="C3">
        <f>120/1.2</f>
        <v>100</v>
      </c>
      <c r="D3">
        <f t="shared" ref="D3:D6" si="0">C4-0.01</f>
        <v>166.65666666666669</v>
      </c>
      <c r="E3" s="17">
        <v>102</v>
      </c>
      <c r="F3" s="10" t="s">
        <v>157</v>
      </c>
    </row>
    <row r="4" spans="1:6" x14ac:dyDescent="0.2">
      <c r="A4" s="17">
        <v>103</v>
      </c>
      <c r="B4" s="10" t="s">
        <v>158</v>
      </c>
      <c r="C4">
        <f>200/1.2</f>
        <v>166.66666666666669</v>
      </c>
      <c r="D4">
        <f t="shared" si="0"/>
        <v>249.99</v>
      </c>
      <c r="E4" s="17">
        <v>103</v>
      </c>
      <c r="F4" s="10" t="s">
        <v>158</v>
      </c>
    </row>
    <row r="5" spans="1:6" x14ac:dyDescent="0.2">
      <c r="A5" s="17">
        <v>104</v>
      </c>
      <c r="B5" s="10" t="s">
        <v>159</v>
      </c>
      <c r="C5">
        <f>300/1.2</f>
        <v>250</v>
      </c>
      <c r="D5">
        <f t="shared" si="0"/>
        <v>499.99</v>
      </c>
      <c r="E5" s="17">
        <v>104</v>
      </c>
      <c r="F5" s="10" t="s">
        <v>159</v>
      </c>
    </row>
    <row r="6" spans="1:6" x14ac:dyDescent="0.2">
      <c r="A6" s="17">
        <v>105</v>
      </c>
      <c r="B6" s="10" t="s">
        <v>160</v>
      </c>
      <c r="C6">
        <f>600/1.2</f>
        <v>500</v>
      </c>
      <c r="D6">
        <f t="shared" si="0"/>
        <v>999.99</v>
      </c>
      <c r="E6" s="17">
        <v>105</v>
      </c>
      <c r="F6" s="10" t="s">
        <v>160</v>
      </c>
    </row>
    <row r="7" spans="1:6" x14ac:dyDescent="0.2">
      <c r="A7" s="17">
        <v>106</v>
      </c>
      <c r="B7" s="10" t="s">
        <v>161</v>
      </c>
      <c r="C7">
        <f>1200/1.2</f>
        <v>1000</v>
      </c>
      <c r="D7">
        <v>5000</v>
      </c>
      <c r="E7" s="17">
        <v>106</v>
      </c>
      <c r="F7" s="10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86EE-819A-41F3-BA9F-679005E14547}">
  <dimension ref="A1:R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2.75" x14ac:dyDescent="0.2"/>
  <cols>
    <col min="17" max="17" width="49.5703125" bestFit="1" customWidth="1"/>
    <col min="18" max="18" width="11.5703125" style="18"/>
  </cols>
  <sheetData>
    <row r="1" spans="1:18" x14ac:dyDescent="0.2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2</v>
      </c>
      <c r="M1" t="s">
        <v>3</v>
      </c>
      <c r="N1" t="s">
        <v>177</v>
      </c>
      <c r="O1" t="s">
        <v>178</v>
      </c>
      <c r="P1" t="s">
        <v>182</v>
      </c>
      <c r="Q1" t="s">
        <v>183</v>
      </c>
      <c r="R1" s="18" t="s">
        <v>184</v>
      </c>
    </row>
    <row r="2" spans="1:18" x14ac:dyDescent="0.2">
      <c r="A2" s="17">
        <v>1</v>
      </c>
      <c r="B2" s="13" t="str">
        <f>VLOOKUP(A2,pack!A:B,2,0)</f>
        <v>10'' RUN RIDE 100 BLANCHE</v>
      </c>
      <c r="C2" t="e">
        <f>VLOOKUP(B2,produits!B:Q,17,0)</f>
        <v>#REF!</v>
      </c>
      <c r="D2" t="e">
        <f>VLOOKUP(C2,produits!A:B,2,0)</f>
        <v>#REF!</v>
      </c>
      <c r="E2">
        <v>1</v>
      </c>
      <c r="F2">
        <v>1</v>
      </c>
      <c r="G2">
        <v>1</v>
      </c>
      <c r="H2" t="s">
        <v>16</v>
      </c>
      <c r="I2" t="s">
        <v>16</v>
      </c>
      <c r="J2" t="s">
        <v>17</v>
      </c>
      <c r="K2">
        <v>1</v>
      </c>
      <c r="L2" t="e">
        <f>VLOOKUP(C2,produits!A:D,4,0)</f>
        <v>#REF!</v>
      </c>
      <c r="M2" t="e">
        <f>VLOOKUP(C2,produits!A:F,6,0)</f>
        <v>#REF!</v>
      </c>
      <c r="N2" t="e">
        <f>VLOOKUP(C2,produits!A:G,7,0)</f>
        <v>#REF!</v>
      </c>
      <c r="O2" t="s">
        <v>16</v>
      </c>
      <c r="P2" t="e">
        <f>VLOOKUP(N2,'CALCULS 1'!C:E,3,1)</f>
        <v>#REF!</v>
      </c>
      <c r="Q2" t="e">
        <f>VLOOKUP(N2,'CALCULS 1'!C:F,4,1)</f>
        <v>#REF!</v>
      </c>
      <c r="R2" s="18" t="e">
        <f>N2*1.2</f>
        <v>#REF!</v>
      </c>
    </row>
    <row r="3" spans="1:18" x14ac:dyDescent="0.2">
      <c r="A3" s="17">
        <v>2</v>
      </c>
      <c r="B3" s="13" t="str">
        <f>VLOOKUP(A3,pack!A:B,2,0)</f>
        <v>10'' RUN RIDE 500 BLEU ET ROSE</v>
      </c>
      <c r="C3" t="e">
        <f>VLOOKUP(B3,produits!B:Q,17,0)</f>
        <v>#REF!</v>
      </c>
      <c r="D3" t="e">
        <f>VLOOKUP(C3,produits!A:B,2,0)</f>
        <v>#REF!</v>
      </c>
      <c r="E3">
        <v>1</v>
      </c>
      <c r="F3">
        <v>1</v>
      </c>
      <c r="G3">
        <v>1</v>
      </c>
      <c r="H3" t="s">
        <v>16</v>
      </c>
      <c r="I3" t="s">
        <v>16</v>
      </c>
      <c r="J3" t="s">
        <v>17</v>
      </c>
      <c r="K3">
        <v>1</v>
      </c>
      <c r="L3" t="e">
        <f>VLOOKUP(C3,produits!A:D,4,0)</f>
        <v>#REF!</v>
      </c>
      <c r="M3" t="e">
        <f>VLOOKUP(C3,produits!A:F,6,0)</f>
        <v>#REF!</v>
      </c>
      <c r="N3" t="e">
        <f>VLOOKUP(C3,produits!A:G,7,0)</f>
        <v>#REF!</v>
      </c>
      <c r="O3" t="s">
        <v>16</v>
      </c>
      <c r="P3" t="e">
        <f>VLOOKUP(N3,'CALCULS 1'!C:E,3,1)</f>
        <v>#REF!</v>
      </c>
      <c r="Q3" t="e">
        <f>VLOOKUP(N3,'CALCULS 1'!C:F,4,1)</f>
        <v>#REF!</v>
      </c>
      <c r="R3" s="18" t="e">
        <f t="shared" ref="R3:R57" si="0">N3*1.2</f>
        <v>#REF!</v>
      </c>
    </row>
    <row r="4" spans="1:18" x14ac:dyDescent="0.2">
      <c r="A4" s="17">
        <v>7</v>
      </c>
      <c r="B4" s="13" t="str">
        <f>VLOOKUP(A4,pack!A:B,2,0)</f>
        <v>10'' RUN RIDE 500 BLEU VERT</v>
      </c>
      <c r="C4" t="e">
        <f>VLOOKUP(B4,produits!B:Q,17,0)</f>
        <v>#REF!</v>
      </c>
      <c r="D4" t="e">
        <f>VLOOKUP(C4,produits!A:B,2,0)</f>
        <v>#REF!</v>
      </c>
      <c r="E4">
        <v>1</v>
      </c>
      <c r="F4">
        <v>1</v>
      </c>
      <c r="G4">
        <v>1</v>
      </c>
      <c r="H4" t="s">
        <v>16</v>
      </c>
      <c r="I4" t="s">
        <v>16</v>
      </c>
      <c r="J4" t="s">
        <v>17</v>
      </c>
      <c r="K4">
        <v>1</v>
      </c>
      <c r="L4" t="e">
        <f>VLOOKUP(C4,produits!A:D,4,0)</f>
        <v>#REF!</v>
      </c>
      <c r="M4" t="e">
        <f>VLOOKUP(C4,produits!A:F,6,0)</f>
        <v>#REF!</v>
      </c>
      <c r="N4" t="e">
        <f>VLOOKUP(C4,produits!A:G,7,0)</f>
        <v>#REF!</v>
      </c>
      <c r="O4" t="s">
        <v>16</v>
      </c>
      <c r="P4" t="e">
        <f>VLOOKUP(N4,'CALCULS 1'!C:E,3,1)</f>
        <v>#REF!</v>
      </c>
      <c r="Q4" t="e">
        <f>VLOOKUP(N4,'CALCULS 1'!C:F,4,1)</f>
        <v>#REF!</v>
      </c>
      <c r="R4" s="18" t="e">
        <f t="shared" si="0"/>
        <v>#REF!</v>
      </c>
    </row>
    <row r="5" spans="1:18" x14ac:dyDescent="0.2">
      <c r="A5" s="17">
        <v>4</v>
      </c>
      <c r="B5" s="13" t="str">
        <f>VLOOKUP(A5,pack!A:B,2,0)</f>
        <v>10'' RUN RIDE 500 ORANGE</v>
      </c>
      <c r="C5" t="e">
        <f>VLOOKUP(B5,produits!B:Q,17,0)</f>
        <v>#REF!</v>
      </c>
      <c r="D5" t="e">
        <f>VLOOKUP(C5,produits!A:B,2,0)</f>
        <v>#REF!</v>
      </c>
      <c r="E5">
        <v>1</v>
      </c>
      <c r="F5">
        <v>1</v>
      </c>
      <c r="G5">
        <v>1</v>
      </c>
      <c r="H5" t="s">
        <v>16</v>
      </c>
      <c r="I5" t="s">
        <v>16</v>
      </c>
      <c r="J5" t="s">
        <v>17</v>
      </c>
      <c r="K5">
        <v>1</v>
      </c>
      <c r="L5" t="e">
        <f>VLOOKUP(C5,produits!A:D,4,0)</f>
        <v>#REF!</v>
      </c>
      <c r="M5" t="e">
        <f>VLOOKUP(C5,produits!A:F,6,0)</f>
        <v>#REF!</v>
      </c>
      <c r="N5" t="e">
        <f>VLOOKUP(C5,produits!A:G,7,0)</f>
        <v>#REF!</v>
      </c>
      <c r="O5" t="s">
        <v>16</v>
      </c>
      <c r="P5" t="e">
        <f>VLOOKUP(N5,'CALCULS 1'!C:E,3,1)</f>
        <v>#REF!</v>
      </c>
      <c r="Q5" t="e">
        <f>VLOOKUP(N5,'CALCULS 1'!C:F,4,1)</f>
        <v>#REF!</v>
      </c>
      <c r="R5" s="18" t="e">
        <f t="shared" si="0"/>
        <v>#REF!</v>
      </c>
    </row>
    <row r="6" spans="1:18" x14ac:dyDescent="0.2">
      <c r="A6" s="17">
        <v>3</v>
      </c>
      <c r="B6" s="13" t="str">
        <f>VLOOKUP(A6,pack!A:B,2,0)</f>
        <v>10'' RUN RIDE 520 CRUISER SILVER</v>
      </c>
      <c r="C6" t="e">
        <f>VLOOKUP(B6,produits!B:Q,17,0)</f>
        <v>#REF!</v>
      </c>
      <c r="D6" t="e">
        <f>VLOOKUP(C6,produits!A:B,2,0)</f>
        <v>#REF!</v>
      </c>
      <c r="E6">
        <v>1</v>
      </c>
      <c r="F6">
        <v>1</v>
      </c>
      <c r="G6">
        <v>1</v>
      </c>
      <c r="H6" t="s">
        <v>16</v>
      </c>
      <c r="I6" t="s">
        <v>16</v>
      </c>
      <c r="J6" t="s">
        <v>17</v>
      </c>
      <c r="K6">
        <v>1</v>
      </c>
      <c r="L6" t="e">
        <f>VLOOKUP(C6,produits!A:D,4,0)</f>
        <v>#REF!</v>
      </c>
      <c r="M6" t="e">
        <f>VLOOKUP(C6,produits!A:F,6,0)</f>
        <v>#REF!</v>
      </c>
      <c r="N6" t="e">
        <f>VLOOKUP(C6,produits!A:G,7,0)</f>
        <v>#REF!</v>
      </c>
      <c r="O6" t="s">
        <v>16</v>
      </c>
      <c r="P6" t="e">
        <f>VLOOKUP(N6,'CALCULS 1'!C:E,3,1)</f>
        <v>#REF!</v>
      </c>
      <c r="Q6" t="e">
        <f>VLOOKUP(N6,'CALCULS 1'!C:F,4,1)</f>
        <v>#REF!</v>
      </c>
      <c r="R6" s="18" t="e">
        <f t="shared" si="0"/>
        <v>#REF!</v>
      </c>
    </row>
    <row r="7" spans="1:18" x14ac:dyDescent="0.2">
      <c r="A7" s="17">
        <v>6</v>
      </c>
      <c r="B7" s="13" t="str">
        <f>VLOOKUP(A7,pack!A:B,2,0)</f>
        <v>10'' RUN RIDE 520 NOIR JAUNE VTT</v>
      </c>
      <c r="C7" t="e">
        <f>VLOOKUP(B7,produits!B:Q,17,0)</f>
        <v>#REF!</v>
      </c>
      <c r="D7" t="e">
        <f>VLOOKUP(C7,produits!A:B,2,0)</f>
        <v>#REF!</v>
      </c>
      <c r="E7">
        <v>1</v>
      </c>
      <c r="F7">
        <v>1</v>
      </c>
      <c r="G7">
        <v>1</v>
      </c>
      <c r="H7" t="s">
        <v>16</v>
      </c>
      <c r="I7" t="s">
        <v>16</v>
      </c>
      <c r="J7" t="s">
        <v>17</v>
      </c>
      <c r="K7">
        <v>1</v>
      </c>
      <c r="L7" t="e">
        <f>VLOOKUP(C7,produits!A:D,4,0)</f>
        <v>#REF!</v>
      </c>
      <c r="M7" t="e">
        <f>VLOOKUP(C7,produits!A:F,6,0)</f>
        <v>#REF!</v>
      </c>
      <c r="N7" t="e">
        <f>VLOOKUP(C7,produits!A:G,7,0)</f>
        <v>#REF!</v>
      </c>
      <c r="O7" t="s">
        <v>16</v>
      </c>
      <c r="P7" t="e">
        <f>VLOOKUP(N7,'CALCULS 1'!C:E,3,1)</f>
        <v>#REF!</v>
      </c>
      <c r="Q7" t="e">
        <f>VLOOKUP(N7,'CALCULS 1'!C:F,4,1)</f>
        <v>#REF!</v>
      </c>
      <c r="R7" s="18" t="e">
        <f t="shared" si="0"/>
        <v>#REF!</v>
      </c>
    </row>
    <row r="8" spans="1:18" x14ac:dyDescent="0.2">
      <c r="A8" s="17">
        <v>5</v>
      </c>
      <c r="B8" s="13" t="str">
        <f>VLOOKUP(A8,pack!A:B,2,0)</f>
        <v>10'' RUN RIDE 520 CRUISER NOIR</v>
      </c>
      <c r="C8" t="e">
        <f>VLOOKUP(B8,produits!B:Q,17,0)</f>
        <v>#REF!</v>
      </c>
      <c r="D8" t="e">
        <f>VLOOKUP(C8,produits!A:B,2,0)</f>
        <v>#REF!</v>
      </c>
      <c r="E8">
        <v>1</v>
      </c>
      <c r="F8">
        <v>1</v>
      </c>
      <c r="G8">
        <v>1</v>
      </c>
      <c r="H8" t="s">
        <v>16</v>
      </c>
      <c r="I8" t="s">
        <v>16</v>
      </c>
      <c r="J8" t="s">
        <v>17</v>
      </c>
      <c r="K8">
        <v>1</v>
      </c>
      <c r="L8" t="e">
        <f>VLOOKUP(C8,produits!A:D,4,0)</f>
        <v>#REF!</v>
      </c>
      <c r="M8" t="e">
        <f>VLOOKUP(C8,produits!A:F,6,0)</f>
        <v>#REF!</v>
      </c>
      <c r="N8" t="e">
        <f>VLOOKUP(C8,produits!A:G,7,0)</f>
        <v>#REF!</v>
      </c>
      <c r="O8" t="s">
        <v>16</v>
      </c>
      <c r="P8" t="e">
        <f>VLOOKUP(N8,'CALCULS 1'!C:E,3,1)</f>
        <v>#REF!</v>
      </c>
      <c r="Q8" t="e">
        <f>VLOOKUP(N8,'CALCULS 1'!C:F,4,1)</f>
        <v>#REF!</v>
      </c>
      <c r="R8" s="18" t="e">
        <f t="shared" si="0"/>
        <v>#REF!</v>
      </c>
    </row>
    <row r="9" spans="1:18" x14ac:dyDescent="0.2">
      <c r="A9" s="17">
        <v>8</v>
      </c>
      <c r="B9" s="13" t="str">
        <f>VLOOKUP(A9,pack!A:B,2,0)</f>
        <v>10'' RUN RIDE 520 MTB ROUGE</v>
      </c>
      <c r="C9" t="e">
        <f>VLOOKUP(B9,produits!B:Q,17,0)</f>
        <v>#REF!</v>
      </c>
      <c r="D9" t="e">
        <f>VLOOKUP(C9,produits!A:B,2,0)</f>
        <v>#REF!</v>
      </c>
      <c r="E9">
        <v>1</v>
      </c>
      <c r="F9">
        <v>1</v>
      </c>
      <c r="G9">
        <v>1</v>
      </c>
      <c r="H9" t="s">
        <v>16</v>
      </c>
      <c r="I9" t="s">
        <v>16</v>
      </c>
      <c r="J9" t="s">
        <v>17</v>
      </c>
      <c r="K9">
        <v>1</v>
      </c>
      <c r="L9" t="e">
        <f>VLOOKUP(C9,produits!A:D,4,0)</f>
        <v>#REF!</v>
      </c>
      <c r="M9" t="e">
        <f>VLOOKUP(C9,produits!A:F,6,0)</f>
        <v>#REF!</v>
      </c>
      <c r="N9" t="e">
        <f>VLOOKUP(C9,produits!A:G,7,0)</f>
        <v>#REF!</v>
      </c>
      <c r="O9" t="s">
        <v>16</v>
      </c>
      <c r="P9" t="e">
        <f>VLOOKUP(N9,'CALCULS 1'!C:E,3,1)</f>
        <v>#REF!</v>
      </c>
      <c r="Q9" t="e">
        <f>VLOOKUP(N9,'CALCULS 1'!C:F,4,1)</f>
        <v>#REF!</v>
      </c>
      <c r="R9" s="18" t="e">
        <f t="shared" si="0"/>
        <v>#REF!</v>
      </c>
    </row>
    <row r="10" spans="1:18" x14ac:dyDescent="0.2">
      <c r="A10" s="17">
        <v>9</v>
      </c>
      <c r="B10" s="13" t="str">
        <f>VLOOKUP(A10,pack!A:B,2,0)</f>
        <v>10'' RUN RIDE 900</v>
      </c>
      <c r="C10" t="e">
        <f>VLOOKUP(B10,produits!B:Q,17,0)</f>
        <v>#REF!</v>
      </c>
      <c r="D10" t="e">
        <f>VLOOKUP(C10,produits!A:B,2,0)</f>
        <v>#REF!</v>
      </c>
      <c r="E10">
        <v>1</v>
      </c>
      <c r="F10">
        <v>1</v>
      </c>
      <c r="G10">
        <v>1</v>
      </c>
      <c r="H10" t="s">
        <v>16</v>
      </c>
      <c r="I10" t="s">
        <v>16</v>
      </c>
      <c r="J10" t="s">
        <v>17</v>
      </c>
      <c r="K10">
        <v>1</v>
      </c>
      <c r="L10" t="e">
        <f>VLOOKUP(C10,produits!A:D,4,0)</f>
        <v>#REF!</v>
      </c>
      <c r="M10" t="e">
        <f>VLOOKUP(C10,produits!A:F,6,0)</f>
        <v>#REF!</v>
      </c>
      <c r="N10" t="e">
        <f>VLOOKUP(C10,produits!A:G,7,0)</f>
        <v>#REF!</v>
      </c>
      <c r="O10" t="s">
        <v>16</v>
      </c>
      <c r="P10" t="e">
        <f>VLOOKUP(N10,'CALCULS 1'!C:E,3,1)</f>
        <v>#REF!</v>
      </c>
      <c r="Q10" t="e">
        <f>VLOOKUP(N10,'CALCULS 1'!C:F,4,1)</f>
        <v>#REF!</v>
      </c>
      <c r="R10" s="18" t="e">
        <f t="shared" si="0"/>
        <v>#REF!</v>
      </c>
    </row>
    <row r="11" spans="1:18" x14ac:dyDescent="0.2">
      <c r="A11" s="17">
        <v>10</v>
      </c>
      <c r="B11" s="13" t="str">
        <f>VLOOKUP(A11,pack!A:B,2,0)</f>
        <v>14'' 3-5 ANS 100 ARCTIC</v>
      </c>
      <c r="C11" t="e">
        <f>VLOOKUP(B11,produits!B:Q,17,0)</f>
        <v>#REF!</v>
      </c>
      <c r="D11" t="e">
        <f>VLOOKUP(C11,produits!A:B,2,0)</f>
        <v>#REF!</v>
      </c>
      <c r="E11">
        <v>1</v>
      </c>
      <c r="F11">
        <v>1</v>
      </c>
      <c r="G11">
        <v>1</v>
      </c>
      <c r="H11" t="s">
        <v>16</v>
      </c>
      <c r="I11" t="s">
        <v>16</v>
      </c>
      <c r="J11" t="s">
        <v>17</v>
      </c>
      <c r="K11">
        <v>1</v>
      </c>
      <c r="L11" t="e">
        <f>VLOOKUP(C11,produits!A:D,4,0)</f>
        <v>#REF!</v>
      </c>
      <c r="M11" t="e">
        <f>VLOOKUP(C11,produits!A:F,6,0)</f>
        <v>#REF!</v>
      </c>
      <c r="N11" t="e">
        <f>VLOOKUP(C11,produits!A:G,7,0)</f>
        <v>#REF!</v>
      </c>
      <c r="O11" t="s">
        <v>16</v>
      </c>
      <c r="P11" t="e">
        <f>VLOOKUP(N11,'CALCULS 1'!C:E,3,1)</f>
        <v>#REF!</v>
      </c>
      <c r="Q11" t="e">
        <f>VLOOKUP(N11,'CALCULS 1'!C:F,4,1)</f>
        <v>#REF!</v>
      </c>
      <c r="R11" s="18" t="e">
        <f t="shared" si="0"/>
        <v>#REF!</v>
      </c>
    </row>
    <row r="12" spans="1:18" x14ac:dyDescent="0.2">
      <c r="A12" s="17">
        <v>12</v>
      </c>
      <c r="B12" s="13" t="str">
        <f>VLOOKUP(A12,pack!A:B,2,0)</f>
        <v>14'' 3-5 ANS 500 DINOSAURE</v>
      </c>
      <c r="C12" t="e">
        <f>VLOOKUP(B12,produits!B:Q,17,0)</f>
        <v>#REF!</v>
      </c>
      <c r="D12" t="e">
        <f>VLOOKUP(C12,produits!A:B,2,0)</f>
        <v>#REF!</v>
      </c>
      <c r="E12">
        <v>1</v>
      </c>
      <c r="F12">
        <v>1</v>
      </c>
      <c r="G12">
        <v>1</v>
      </c>
      <c r="H12" t="s">
        <v>16</v>
      </c>
      <c r="I12" t="s">
        <v>16</v>
      </c>
      <c r="J12" t="s">
        <v>17</v>
      </c>
      <c r="K12">
        <v>1</v>
      </c>
      <c r="L12" t="e">
        <f>VLOOKUP(C12,produits!A:D,4,0)</f>
        <v>#REF!</v>
      </c>
      <c r="M12" t="e">
        <f>VLOOKUP(C12,produits!A:F,6,0)</f>
        <v>#REF!</v>
      </c>
      <c r="N12" t="e">
        <f>VLOOKUP(C12,produits!A:G,7,0)</f>
        <v>#REF!</v>
      </c>
      <c r="O12" t="s">
        <v>16</v>
      </c>
      <c r="P12" t="e">
        <f>VLOOKUP(N12,'CALCULS 1'!C:E,3,1)</f>
        <v>#REF!</v>
      </c>
      <c r="Q12" t="e">
        <f>VLOOKUP(N12,'CALCULS 1'!C:F,4,1)</f>
        <v>#REF!</v>
      </c>
      <c r="R12" s="18" t="e">
        <f t="shared" si="0"/>
        <v>#REF!</v>
      </c>
    </row>
    <row r="13" spans="1:18" x14ac:dyDescent="0.2">
      <c r="A13" s="17">
        <v>15</v>
      </c>
      <c r="B13" s="13" t="str">
        <f>VLOOKUP(A13,pack!A:B,2,0)</f>
        <v>14'' 3-5 ANS 500 MONSTERS</v>
      </c>
      <c r="C13" t="e">
        <f>VLOOKUP(B13,produits!B:Q,17,0)</f>
        <v>#REF!</v>
      </c>
      <c r="D13" t="e">
        <f>VLOOKUP(C13,produits!A:B,2,0)</f>
        <v>#REF!</v>
      </c>
      <c r="E13">
        <v>1</v>
      </c>
      <c r="F13">
        <v>1</v>
      </c>
      <c r="G13">
        <v>1</v>
      </c>
      <c r="H13" t="s">
        <v>16</v>
      </c>
      <c r="I13" t="s">
        <v>16</v>
      </c>
      <c r="J13" t="s">
        <v>17</v>
      </c>
      <c r="K13">
        <v>1</v>
      </c>
      <c r="L13" t="e">
        <f>VLOOKUP(C13,produits!A:D,4,0)</f>
        <v>#REF!</v>
      </c>
      <c r="M13" t="e">
        <f>VLOOKUP(C13,produits!A:F,6,0)</f>
        <v>#REF!</v>
      </c>
      <c r="N13" t="e">
        <f>VLOOKUP(C13,produits!A:G,7,0)</f>
        <v>#REF!</v>
      </c>
      <c r="O13" t="s">
        <v>16</v>
      </c>
      <c r="P13" t="e">
        <f>VLOOKUP(N13,'CALCULS 1'!C:E,3,1)</f>
        <v>#REF!</v>
      </c>
      <c r="Q13" t="e">
        <f>VLOOKUP(N13,'CALCULS 1'!C:F,4,1)</f>
        <v>#REF!</v>
      </c>
      <c r="R13" s="18" t="e">
        <f t="shared" si="0"/>
        <v>#REF!</v>
      </c>
    </row>
    <row r="14" spans="1:18" x14ac:dyDescent="0.2">
      <c r="A14" s="17">
        <v>14</v>
      </c>
      <c r="B14" s="13" t="str">
        <f>VLOOKUP(A14,pack!A:B,2,0)</f>
        <v>14'' 3-5 ANS 500 OCEAN</v>
      </c>
      <c r="C14" t="e">
        <f>VLOOKUP(B14,produits!B:Q,17,0)</f>
        <v>#REF!</v>
      </c>
      <c r="D14" t="e">
        <f>VLOOKUP(C14,produits!A:B,2,0)</f>
        <v>#REF!</v>
      </c>
      <c r="E14">
        <v>1</v>
      </c>
      <c r="F14">
        <v>1</v>
      </c>
      <c r="G14">
        <v>1</v>
      </c>
      <c r="H14" t="s">
        <v>16</v>
      </c>
      <c r="I14" t="s">
        <v>16</v>
      </c>
      <c r="J14" t="s">
        <v>17</v>
      </c>
      <c r="K14">
        <v>1</v>
      </c>
      <c r="L14" t="e">
        <f>VLOOKUP(C14,produits!A:D,4,0)</f>
        <v>#REF!</v>
      </c>
      <c r="M14" t="e">
        <f>VLOOKUP(C14,produits!A:F,6,0)</f>
        <v>#REF!</v>
      </c>
      <c r="N14" t="e">
        <f>VLOOKUP(C14,produits!A:G,7,0)</f>
        <v>#REF!</v>
      </c>
      <c r="O14" t="s">
        <v>16</v>
      </c>
      <c r="P14" t="e">
        <f>VLOOKUP(N14,'CALCULS 1'!C:E,3,1)</f>
        <v>#REF!</v>
      </c>
      <c r="Q14" t="e">
        <f>VLOOKUP(N14,'CALCULS 1'!C:F,4,1)</f>
        <v>#REF!</v>
      </c>
      <c r="R14" s="18" t="e">
        <f t="shared" si="0"/>
        <v>#REF!</v>
      </c>
    </row>
    <row r="15" spans="1:18" x14ac:dyDescent="0.2">
      <c r="A15" s="17">
        <v>13</v>
      </c>
      <c r="B15" s="13" t="str">
        <f>VLOOKUP(A15,pack!A:B,2,0)</f>
        <v>14'' 3-5 ANS 500 ROBOT</v>
      </c>
      <c r="C15" t="e">
        <f>VLOOKUP(B15,produits!B:Q,17,0)</f>
        <v>#REF!</v>
      </c>
      <c r="D15" t="e">
        <f>VLOOKUP(C15,produits!A:B,2,0)</f>
        <v>#REF!</v>
      </c>
      <c r="E15">
        <v>1</v>
      </c>
      <c r="F15">
        <v>1</v>
      </c>
      <c r="G15">
        <v>1</v>
      </c>
      <c r="H15" t="s">
        <v>16</v>
      </c>
      <c r="I15" t="s">
        <v>16</v>
      </c>
      <c r="J15" t="s">
        <v>17</v>
      </c>
      <c r="K15">
        <v>1</v>
      </c>
      <c r="L15" t="e">
        <f>VLOOKUP(C15,produits!A:D,4,0)</f>
        <v>#REF!</v>
      </c>
      <c r="M15" t="e">
        <f>VLOOKUP(C15,produits!A:F,6,0)</f>
        <v>#REF!</v>
      </c>
      <c r="N15" t="e">
        <f>VLOOKUP(C15,produits!A:G,7,0)</f>
        <v>#REF!</v>
      </c>
      <c r="O15" t="s">
        <v>16</v>
      </c>
      <c r="P15" t="e">
        <f>VLOOKUP(N15,'CALCULS 1'!C:E,3,1)</f>
        <v>#REF!</v>
      </c>
      <c r="Q15" t="e">
        <f>VLOOKUP(N15,'CALCULS 1'!C:F,4,1)</f>
        <v>#REF!</v>
      </c>
      <c r="R15" s="18" t="e">
        <f t="shared" si="0"/>
        <v>#REF!</v>
      </c>
    </row>
    <row r="16" spans="1:18" x14ac:dyDescent="0.2">
      <c r="A16" s="17">
        <v>11</v>
      </c>
      <c r="B16" s="13" t="str">
        <f>VLOOKUP(A16,pack!A:B,2,0)</f>
        <v>14'' 3-5 ANS 500 UNICORN</v>
      </c>
      <c r="C16" t="e">
        <f>VLOOKUP(B16,produits!B:Q,17,0)</f>
        <v>#REF!</v>
      </c>
      <c r="D16" t="e">
        <f>VLOOKUP(C16,produits!A:B,2,0)</f>
        <v>#REF!</v>
      </c>
      <c r="E16">
        <v>1</v>
      </c>
      <c r="F16">
        <v>1</v>
      </c>
      <c r="G16">
        <v>1</v>
      </c>
      <c r="H16" t="s">
        <v>16</v>
      </c>
      <c r="I16" t="s">
        <v>16</v>
      </c>
      <c r="J16" t="s">
        <v>17</v>
      </c>
      <c r="K16">
        <v>1</v>
      </c>
      <c r="L16" t="e">
        <f>VLOOKUP(C16,produits!A:D,4,0)</f>
        <v>#REF!</v>
      </c>
      <c r="M16" t="e">
        <f>VLOOKUP(C16,produits!A:F,6,0)</f>
        <v>#REF!</v>
      </c>
      <c r="N16" t="e">
        <f>VLOOKUP(C16,produits!A:G,7,0)</f>
        <v>#REF!</v>
      </c>
      <c r="O16" t="s">
        <v>16</v>
      </c>
      <c r="P16" t="e">
        <f>VLOOKUP(N16,'CALCULS 1'!C:E,3,1)</f>
        <v>#REF!</v>
      </c>
      <c r="Q16" t="e">
        <f>VLOOKUP(N16,'CALCULS 1'!C:F,4,1)</f>
        <v>#REF!</v>
      </c>
      <c r="R16" s="18" t="e">
        <f t="shared" si="0"/>
        <v>#REF!</v>
      </c>
    </row>
    <row r="17" spans="1:18" x14ac:dyDescent="0.2">
      <c r="A17" s="17">
        <v>16</v>
      </c>
      <c r="B17" s="13" t="str">
        <f>VLOOKUP(A17,pack!A:B,2,0)</f>
        <v>16'' 4-6 ANS 100 INUIT</v>
      </c>
      <c r="C17" t="e">
        <f>VLOOKUP(B17,produits!B:Q,17,0)</f>
        <v>#REF!</v>
      </c>
      <c r="D17" t="e">
        <f>VLOOKUP(C17,produits!A:B,2,0)</f>
        <v>#REF!</v>
      </c>
      <c r="E17">
        <v>1</v>
      </c>
      <c r="F17">
        <v>1</v>
      </c>
      <c r="G17">
        <v>1</v>
      </c>
      <c r="H17" t="s">
        <v>16</v>
      </c>
      <c r="I17" t="s">
        <v>16</v>
      </c>
      <c r="J17" t="s">
        <v>17</v>
      </c>
      <c r="K17">
        <v>1</v>
      </c>
      <c r="L17" t="e">
        <f>VLOOKUP(C17,produits!A:D,4,0)</f>
        <v>#REF!</v>
      </c>
      <c r="M17" t="e">
        <f>VLOOKUP(C17,produits!A:F,6,0)</f>
        <v>#REF!</v>
      </c>
      <c r="N17" t="e">
        <f>VLOOKUP(C17,produits!A:G,7,0)</f>
        <v>#REF!</v>
      </c>
      <c r="O17" t="s">
        <v>16</v>
      </c>
      <c r="P17" t="e">
        <f>VLOOKUP(N17,'CALCULS 1'!C:E,3,1)</f>
        <v>#REF!</v>
      </c>
      <c r="Q17" t="e">
        <f>VLOOKUP(N17,'CALCULS 1'!C:F,4,1)</f>
        <v>#REF!</v>
      </c>
      <c r="R17" s="18" t="e">
        <f t="shared" si="0"/>
        <v>#REF!</v>
      </c>
    </row>
    <row r="18" spans="1:18" x14ac:dyDescent="0.2">
      <c r="A18" s="17">
        <v>23</v>
      </c>
      <c r="B18" s="13" t="str">
        <f>VLOOKUP(A18,pack!A:B,2,0)</f>
        <v>16'' 4-6 ANS 500 ASTRONAUT</v>
      </c>
      <c r="C18" t="e">
        <f>VLOOKUP(B18,produits!B:Q,17,0)</f>
        <v>#REF!</v>
      </c>
      <c r="D18" t="e">
        <f>VLOOKUP(C18,produits!A:B,2,0)</f>
        <v>#REF!</v>
      </c>
      <c r="E18">
        <v>1</v>
      </c>
      <c r="F18">
        <v>1</v>
      </c>
      <c r="G18">
        <v>1</v>
      </c>
      <c r="H18" t="s">
        <v>16</v>
      </c>
      <c r="I18" t="s">
        <v>16</v>
      </c>
      <c r="J18" t="s">
        <v>17</v>
      </c>
      <c r="K18">
        <v>1</v>
      </c>
      <c r="L18" t="e">
        <f>VLOOKUP(C18,produits!A:D,4,0)</f>
        <v>#REF!</v>
      </c>
      <c r="M18" t="e">
        <f>VLOOKUP(C18,produits!A:F,6,0)</f>
        <v>#REF!</v>
      </c>
      <c r="N18" t="e">
        <f>VLOOKUP(C18,produits!A:G,7,0)</f>
        <v>#REF!</v>
      </c>
      <c r="O18" t="s">
        <v>16</v>
      </c>
      <c r="P18" t="e">
        <f>VLOOKUP(N18,'CALCULS 1'!C:E,3,1)</f>
        <v>#REF!</v>
      </c>
      <c r="Q18" t="e">
        <f>VLOOKUP(N18,'CALCULS 1'!C:F,4,1)</f>
        <v>#REF!</v>
      </c>
      <c r="R18" s="18" t="e">
        <f t="shared" si="0"/>
        <v>#REF!</v>
      </c>
    </row>
    <row r="19" spans="1:18" x14ac:dyDescent="0.2">
      <c r="A19" s="17">
        <v>20</v>
      </c>
      <c r="B19" s="13" t="str">
        <f>VLOOKUP(A19,pack!A:B,2,0)</f>
        <v>16'' 4-6 ANS 500 BLUE PRINCESS</v>
      </c>
      <c r="C19" t="e">
        <f>VLOOKUP(B19,produits!B:Q,17,0)</f>
        <v>#REF!</v>
      </c>
      <c r="D19" t="e">
        <f>VLOOKUP(C19,produits!A:B,2,0)</f>
        <v>#REF!</v>
      </c>
      <c r="E19">
        <v>1</v>
      </c>
      <c r="F19">
        <v>1</v>
      </c>
      <c r="G19">
        <v>1</v>
      </c>
      <c r="H19" t="s">
        <v>16</v>
      </c>
      <c r="I19" t="s">
        <v>16</v>
      </c>
      <c r="J19" t="s">
        <v>17</v>
      </c>
      <c r="K19">
        <v>1</v>
      </c>
      <c r="L19" t="e">
        <f>VLOOKUP(C19,produits!A:D,4,0)</f>
        <v>#REF!</v>
      </c>
      <c r="M19" t="e">
        <f>VLOOKUP(C19,produits!A:F,6,0)</f>
        <v>#REF!</v>
      </c>
      <c r="N19" t="e">
        <f>VLOOKUP(C19,produits!A:G,7,0)</f>
        <v>#REF!</v>
      </c>
      <c r="O19" t="s">
        <v>16</v>
      </c>
      <c r="P19" t="e">
        <f>VLOOKUP(N19,'CALCULS 1'!C:E,3,1)</f>
        <v>#REF!</v>
      </c>
      <c r="Q19" t="e">
        <f>VLOOKUP(N19,'CALCULS 1'!C:F,4,1)</f>
        <v>#REF!</v>
      </c>
      <c r="R19" s="18" t="e">
        <f t="shared" si="0"/>
        <v>#REF!</v>
      </c>
    </row>
    <row r="20" spans="1:18" x14ac:dyDescent="0.2">
      <c r="A20" s="17">
        <v>17</v>
      </c>
      <c r="B20" s="13" t="str">
        <f>VLOOKUP(A20,pack!A:B,2,0)</f>
        <v>16'' 4-6 ANS 500 DARK HERO</v>
      </c>
      <c r="C20" t="e">
        <f>VLOOKUP(B20,produits!B:Q,17,0)</f>
        <v>#REF!</v>
      </c>
      <c r="D20" t="e">
        <f>VLOOKUP(C20,produits!A:B,2,0)</f>
        <v>#REF!</v>
      </c>
      <c r="E20">
        <v>1</v>
      </c>
      <c r="F20">
        <v>1</v>
      </c>
      <c r="G20">
        <v>1</v>
      </c>
      <c r="H20" t="s">
        <v>16</v>
      </c>
      <c r="I20" t="s">
        <v>16</v>
      </c>
      <c r="J20" t="s">
        <v>17</v>
      </c>
      <c r="K20">
        <v>1</v>
      </c>
      <c r="L20" t="e">
        <f>VLOOKUP(C20,produits!A:D,4,0)</f>
        <v>#REF!</v>
      </c>
      <c r="M20" t="e">
        <f>VLOOKUP(C20,produits!A:F,6,0)</f>
        <v>#REF!</v>
      </c>
      <c r="N20" t="e">
        <f>VLOOKUP(C20,produits!A:G,7,0)</f>
        <v>#REF!</v>
      </c>
      <c r="O20" t="s">
        <v>16</v>
      </c>
      <c r="P20" t="e">
        <f>VLOOKUP(N20,'CALCULS 1'!C:E,3,1)</f>
        <v>#REF!</v>
      </c>
      <c r="Q20" t="e">
        <f>VLOOKUP(N20,'CALCULS 1'!C:F,4,1)</f>
        <v>#REF!</v>
      </c>
      <c r="R20" s="18" t="e">
        <f t="shared" si="0"/>
        <v>#REF!</v>
      </c>
    </row>
    <row r="21" spans="1:18" x14ac:dyDescent="0.2">
      <c r="A21" s="17">
        <v>19</v>
      </c>
      <c r="B21" s="13" t="str">
        <f>VLOOKUP(A21,pack!A:B,2,0)</f>
        <v>16'' 4-6 ANS 500 DOCTO GIRL</v>
      </c>
      <c r="C21" t="e">
        <f>VLOOKUP(B21,produits!B:Q,17,0)</f>
        <v>#REF!</v>
      </c>
      <c r="D21" t="e">
        <f>VLOOKUP(C21,produits!A:B,2,0)</f>
        <v>#REF!</v>
      </c>
      <c r="E21">
        <v>1</v>
      </c>
      <c r="F21">
        <v>1</v>
      </c>
      <c r="G21">
        <v>1</v>
      </c>
      <c r="H21" t="s">
        <v>16</v>
      </c>
      <c r="I21" t="s">
        <v>16</v>
      </c>
      <c r="J21" t="s">
        <v>17</v>
      </c>
      <c r="K21">
        <v>1</v>
      </c>
      <c r="L21" t="e">
        <f>VLOOKUP(C21,produits!A:D,4,0)</f>
        <v>#REF!</v>
      </c>
      <c r="M21" t="e">
        <f>VLOOKUP(C21,produits!A:F,6,0)</f>
        <v>#REF!</v>
      </c>
      <c r="N21" t="e">
        <f>VLOOKUP(C21,produits!A:G,7,0)</f>
        <v>#REF!</v>
      </c>
      <c r="O21" t="s">
        <v>16</v>
      </c>
      <c r="P21" t="e">
        <f>VLOOKUP(N21,'CALCULS 1'!C:E,3,1)</f>
        <v>#REF!</v>
      </c>
      <c r="Q21" t="e">
        <f>VLOOKUP(N21,'CALCULS 1'!C:F,4,1)</f>
        <v>#REF!</v>
      </c>
      <c r="R21" s="18" t="e">
        <f t="shared" si="0"/>
        <v>#REF!</v>
      </c>
    </row>
    <row r="22" spans="1:18" x14ac:dyDescent="0.2">
      <c r="A22" s="17">
        <v>18</v>
      </c>
      <c r="B22" s="13" t="str">
        <f>VLOOKUP(A22,pack!A:B,2,0)</f>
        <v>16'' 4-6 ANS 500 ROBOT</v>
      </c>
      <c r="C22" t="e">
        <f>VLOOKUP(B22,produits!B:Q,17,0)</f>
        <v>#REF!</v>
      </c>
      <c r="D22" t="e">
        <f>VLOOKUP(C22,produits!A:B,2,0)</f>
        <v>#REF!</v>
      </c>
      <c r="E22">
        <v>1</v>
      </c>
      <c r="F22">
        <v>1</v>
      </c>
      <c r="G22">
        <v>1</v>
      </c>
      <c r="H22" t="s">
        <v>16</v>
      </c>
      <c r="I22" t="s">
        <v>16</v>
      </c>
      <c r="J22" t="s">
        <v>17</v>
      </c>
      <c r="K22">
        <v>1</v>
      </c>
      <c r="L22" t="e">
        <f>VLOOKUP(C22,produits!A:D,4,0)</f>
        <v>#REF!</v>
      </c>
      <c r="M22" t="e">
        <f>VLOOKUP(C22,produits!A:F,6,0)</f>
        <v>#REF!</v>
      </c>
      <c r="N22" t="e">
        <f>VLOOKUP(C22,produits!A:G,7,0)</f>
        <v>#REF!</v>
      </c>
      <c r="O22" t="s">
        <v>16</v>
      </c>
      <c r="P22" t="e">
        <f>VLOOKUP(N22,'CALCULS 1'!C:E,3,1)</f>
        <v>#REF!</v>
      </c>
      <c r="Q22" t="e">
        <f>VLOOKUP(N22,'CALCULS 1'!C:F,4,1)</f>
        <v>#REF!</v>
      </c>
      <c r="R22" s="18" t="e">
        <f t="shared" si="0"/>
        <v>#REF!</v>
      </c>
    </row>
    <row r="23" spans="1:18" x14ac:dyDescent="0.2">
      <c r="A23" s="17">
        <v>21</v>
      </c>
      <c r="B23" s="13" t="str">
        <f>VLOOKUP(A23,pack!A:B,2,0)</f>
        <v>16'' 4-6 ANS 500 SPY HERO GIRL</v>
      </c>
      <c r="C23" t="e">
        <f>VLOOKUP(B23,produits!B:Q,17,0)</f>
        <v>#REF!</v>
      </c>
      <c r="D23" t="e">
        <f>VLOOKUP(C23,produits!A:B,2,0)</f>
        <v>#REF!</v>
      </c>
      <c r="E23">
        <v>1</v>
      </c>
      <c r="F23">
        <v>1</v>
      </c>
      <c r="G23">
        <v>1</v>
      </c>
      <c r="H23" t="s">
        <v>16</v>
      </c>
      <c r="I23" t="s">
        <v>16</v>
      </c>
      <c r="J23" t="s">
        <v>17</v>
      </c>
      <c r="K23">
        <v>1</v>
      </c>
      <c r="L23" t="e">
        <f>VLOOKUP(C23,produits!A:D,4,0)</f>
        <v>#REF!</v>
      </c>
      <c r="M23" t="e">
        <f>VLOOKUP(C23,produits!A:F,6,0)</f>
        <v>#REF!</v>
      </c>
      <c r="N23" t="e">
        <f>VLOOKUP(C23,produits!A:G,7,0)</f>
        <v>#REF!</v>
      </c>
      <c r="O23" t="s">
        <v>16</v>
      </c>
      <c r="P23" t="e">
        <f>VLOOKUP(N23,'CALCULS 1'!C:E,3,1)</f>
        <v>#REF!</v>
      </c>
      <c r="Q23" t="e">
        <f>VLOOKUP(N23,'CALCULS 1'!C:F,4,1)</f>
        <v>#REF!</v>
      </c>
      <c r="R23" s="18" t="e">
        <f t="shared" si="0"/>
        <v>#REF!</v>
      </c>
    </row>
    <row r="24" spans="1:18" x14ac:dyDescent="0.2">
      <c r="A24" s="17">
        <v>22</v>
      </c>
      <c r="B24" s="13" t="str">
        <f>VLOOKUP(A24,pack!A:B,2,0)</f>
        <v>16'' 4-6 ANS 900 WILD DINO</v>
      </c>
      <c r="C24" t="e">
        <f>VLOOKUP(B24,produits!B:Q,17,0)</f>
        <v>#REF!</v>
      </c>
      <c r="D24" t="e">
        <f>VLOOKUP(C24,produits!A:B,2,0)</f>
        <v>#REF!</v>
      </c>
      <c r="E24">
        <v>1</v>
      </c>
      <c r="F24">
        <v>1</v>
      </c>
      <c r="G24">
        <v>1</v>
      </c>
      <c r="H24" t="s">
        <v>16</v>
      </c>
      <c r="I24" t="s">
        <v>16</v>
      </c>
      <c r="J24" t="s">
        <v>17</v>
      </c>
      <c r="K24">
        <v>1</v>
      </c>
      <c r="L24" t="e">
        <f>VLOOKUP(C24,produits!A:D,4,0)</f>
        <v>#REF!</v>
      </c>
      <c r="M24" t="e">
        <f>VLOOKUP(C24,produits!A:F,6,0)</f>
        <v>#REF!</v>
      </c>
      <c r="N24" t="e">
        <f>VLOOKUP(C24,produits!A:G,7,0)</f>
        <v>#REF!</v>
      </c>
      <c r="O24" t="s">
        <v>16</v>
      </c>
      <c r="P24" t="e">
        <f>VLOOKUP(N24,'CALCULS 1'!C:E,3,1)</f>
        <v>#REF!</v>
      </c>
      <c r="Q24" t="e">
        <f>VLOOKUP(N24,'CALCULS 1'!C:F,4,1)</f>
        <v>#REF!</v>
      </c>
      <c r="R24" s="18" t="e">
        <f t="shared" si="0"/>
        <v>#REF!</v>
      </c>
    </row>
    <row r="25" spans="1:18" x14ac:dyDescent="0.2">
      <c r="A25" s="17">
        <v>52</v>
      </c>
      <c r="B25" s="13" t="str">
        <f>VLOOKUP(A25,pack!A:B,2,0)</f>
        <v>VILLE 20'' 6-8 ANS MISTIGIRL 540</v>
      </c>
      <c r="C25" t="e">
        <f>VLOOKUP(B25,produits!B:Q,17,0)</f>
        <v>#REF!</v>
      </c>
      <c r="D25" t="e">
        <f>VLOOKUP(C25,produits!A:B,2,0)</f>
        <v>#REF!</v>
      </c>
      <c r="E25">
        <v>1</v>
      </c>
      <c r="F25">
        <v>1</v>
      </c>
      <c r="G25">
        <v>1</v>
      </c>
      <c r="H25" t="s">
        <v>16</v>
      </c>
      <c r="I25" t="s">
        <v>16</v>
      </c>
      <c r="J25" t="s">
        <v>17</v>
      </c>
      <c r="K25">
        <v>1</v>
      </c>
      <c r="L25" t="e">
        <f>VLOOKUP(C25,produits!A:D,4,0)</f>
        <v>#REF!</v>
      </c>
      <c r="M25" t="e">
        <f>VLOOKUP(C25,produits!A:F,6,0)</f>
        <v>#REF!</v>
      </c>
      <c r="N25" t="e">
        <f>VLOOKUP(C25,produits!A:G,7,0)</f>
        <v>#REF!</v>
      </c>
      <c r="O25" t="s">
        <v>16</v>
      </c>
      <c r="P25" t="e">
        <f>VLOOKUP(N25,'CALCULS 1'!C:E,3,1)</f>
        <v>#REF!</v>
      </c>
      <c r="Q25" t="e">
        <f>VLOOKUP(N25,'CALCULS 1'!C:F,4,1)</f>
        <v>#REF!</v>
      </c>
      <c r="R25" s="18" t="e">
        <f t="shared" si="0"/>
        <v>#REF!</v>
      </c>
    </row>
    <row r="26" spans="1:18" x14ac:dyDescent="0.2">
      <c r="A26" s="17">
        <v>51</v>
      </c>
      <c r="B26" s="13" t="str">
        <f>VLOOKUP(A26,pack!A:B,2,0)</f>
        <v>VILLE 20'' 6-8 ANS RACINGBOY 540</v>
      </c>
      <c r="C26" t="e">
        <f>VLOOKUP(B26,produits!B:Q,17,0)</f>
        <v>#REF!</v>
      </c>
      <c r="D26" t="e">
        <f>VLOOKUP(C26,produits!A:B,2,0)</f>
        <v>#REF!</v>
      </c>
      <c r="E26">
        <v>1</v>
      </c>
      <c r="F26">
        <v>1</v>
      </c>
      <c r="G26">
        <v>1</v>
      </c>
      <c r="H26" t="s">
        <v>16</v>
      </c>
      <c r="I26" t="s">
        <v>16</v>
      </c>
      <c r="J26" t="s">
        <v>17</v>
      </c>
      <c r="K26">
        <v>1</v>
      </c>
      <c r="L26" t="e">
        <f>VLOOKUP(C26,produits!A:D,4,0)</f>
        <v>#REF!</v>
      </c>
      <c r="M26" t="e">
        <f>VLOOKUP(C26,produits!A:F,6,0)</f>
        <v>#REF!</v>
      </c>
      <c r="N26" t="e">
        <f>VLOOKUP(C26,produits!A:G,7,0)</f>
        <v>#REF!</v>
      </c>
      <c r="O26" t="s">
        <v>16</v>
      </c>
      <c r="P26" t="e">
        <f>VLOOKUP(N26,'CALCULS 1'!C:E,3,1)</f>
        <v>#REF!</v>
      </c>
      <c r="Q26" t="e">
        <f>VLOOKUP(N26,'CALCULS 1'!C:F,4,1)</f>
        <v>#REF!</v>
      </c>
      <c r="R26" s="18" t="e">
        <f t="shared" si="0"/>
        <v>#REF!</v>
      </c>
    </row>
    <row r="27" spans="1:18" x14ac:dyDescent="0.2">
      <c r="A27" s="17">
        <v>49</v>
      </c>
      <c r="B27" s="13" t="str">
        <f>VLOOKUP(A27,pack!A:B,2,0)</f>
        <v>VILLE 24'' 8-12 ANS POPLY 540</v>
      </c>
      <c r="C27" t="e">
        <f>VLOOKUP(B27,produits!B:Q,17,0)</f>
        <v>#REF!</v>
      </c>
      <c r="D27" t="e">
        <f>VLOOKUP(C27,produits!A:B,2,0)</f>
        <v>#REF!</v>
      </c>
      <c r="E27">
        <v>1</v>
      </c>
      <c r="F27">
        <v>1</v>
      </c>
      <c r="G27">
        <v>1</v>
      </c>
      <c r="H27" t="s">
        <v>16</v>
      </c>
      <c r="I27" t="s">
        <v>16</v>
      </c>
      <c r="J27" t="s">
        <v>17</v>
      </c>
      <c r="K27">
        <v>1</v>
      </c>
      <c r="L27" t="e">
        <f>VLOOKUP(C27,produits!A:D,4,0)</f>
        <v>#REF!</v>
      </c>
      <c r="M27" t="e">
        <f>VLOOKUP(C27,produits!A:F,6,0)</f>
        <v>#REF!</v>
      </c>
      <c r="N27" t="e">
        <f>VLOOKUP(C27,produits!A:G,7,0)</f>
        <v>#REF!</v>
      </c>
      <c r="O27" t="s">
        <v>16</v>
      </c>
      <c r="P27" t="e">
        <f>VLOOKUP(N27,'CALCULS 1'!C:E,3,1)</f>
        <v>#REF!</v>
      </c>
      <c r="Q27" t="e">
        <f>VLOOKUP(N27,'CALCULS 1'!C:F,4,1)</f>
        <v>#REF!</v>
      </c>
      <c r="R27" s="18" t="e">
        <f t="shared" si="0"/>
        <v>#REF!</v>
      </c>
    </row>
    <row r="28" spans="1:18" x14ac:dyDescent="0.2">
      <c r="A28" s="17">
        <v>50</v>
      </c>
      <c r="B28" s="13" t="str">
        <f>VLOOKUP(A28,pack!A:B,2,0)</f>
        <v>VILLE 24'' 8-12 ANS ROCKRIDER 540</v>
      </c>
      <c r="C28" t="e">
        <f>VLOOKUP(B28,produits!B:Q,17,0)</f>
        <v>#REF!</v>
      </c>
      <c r="D28" t="e">
        <f>VLOOKUP(C28,produits!A:B,2,0)</f>
        <v>#REF!</v>
      </c>
      <c r="E28">
        <v>1</v>
      </c>
      <c r="F28">
        <v>1</v>
      </c>
      <c r="G28">
        <v>1</v>
      </c>
      <c r="H28" t="s">
        <v>16</v>
      </c>
      <c r="I28" t="s">
        <v>16</v>
      </c>
      <c r="J28" t="s">
        <v>17</v>
      </c>
      <c r="K28">
        <v>1</v>
      </c>
      <c r="L28" t="e">
        <f>VLOOKUP(C28,produits!A:D,4,0)</f>
        <v>#REF!</v>
      </c>
      <c r="M28" t="e">
        <f>VLOOKUP(C28,produits!A:F,6,0)</f>
        <v>#REF!</v>
      </c>
      <c r="N28" t="e">
        <f>VLOOKUP(C28,produits!A:G,7,0)</f>
        <v>#REF!</v>
      </c>
      <c r="O28" t="s">
        <v>16</v>
      </c>
      <c r="P28" t="e">
        <f>VLOOKUP(N28,'CALCULS 1'!C:E,3,1)</f>
        <v>#REF!</v>
      </c>
      <c r="Q28" t="e">
        <f>VLOOKUP(N28,'CALCULS 1'!C:F,4,1)</f>
        <v>#REF!</v>
      </c>
      <c r="R28" s="18" t="e">
        <f t="shared" si="0"/>
        <v>#REF!</v>
      </c>
    </row>
    <row r="29" spans="1:18" x14ac:dyDescent="0.2">
      <c r="A29" s="17">
        <v>35</v>
      </c>
      <c r="B29" s="13" t="str">
        <f>VLOOKUP(A29,pack!A:B,2,0)</f>
        <v>20'' 6-8 ANS MISTIGIRL 300 SINGLE BLANC</v>
      </c>
      <c r="C29" t="e">
        <f>VLOOKUP(B29,produits!B:Q,17,0)</f>
        <v>#REF!</v>
      </c>
      <c r="D29" t="e">
        <f>VLOOKUP(C29,produits!A:B,2,0)</f>
        <v>#REF!</v>
      </c>
      <c r="E29">
        <v>1</v>
      </c>
      <c r="F29">
        <v>1</v>
      </c>
      <c r="G29">
        <v>1</v>
      </c>
      <c r="H29" t="s">
        <v>16</v>
      </c>
      <c r="I29" t="s">
        <v>16</v>
      </c>
      <c r="J29" t="s">
        <v>17</v>
      </c>
      <c r="K29">
        <v>1</v>
      </c>
      <c r="L29" t="e">
        <f>VLOOKUP(C29,produits!A:D,4,0)</f>
        <v>#REF!</v>
      </c>
      <c r="M29" t="e">
        <f>VLOOKUP(C29,produits!A:F,6,0)</f>
        <v>#REF!</v>
      </c>
      <c r="N29" t="e">
        <f>VLOOKUP(C29,produits!A:G,7,0)</f>
        <v>#REF!</v>
      </c>
      <c r="O29" t="s">
        <v>16</v>
      </c>
      <c r="P29" t="e">
        <f>VLOOKUP(N29,'CALCULS 1'!C:E,3,1)</f>
        <v>#REF!</v>
      </c>
      <c r="Q29" t="e">
        <f>VLOOKUP(N29,'CALCULS 1'!C:F,4,1)</f>
        <v>#REF!</v>
      </c>
      <c r="R29" s="18" t="e">
        <f t="shared" si="0"/>
        <v>#REF!</v>
      </c>
    </row>
    <row r="30" spans="1:18" x14ac:dyDescent="0.2">
      <c r="A30" s="17">
        <v>42</v>
      </c>
      <c r="B30" s="13" t="str">
        <f>VLOOKUP(A30,pack!A:B,2,0)</f>
        <v>VTC 20'' 6-8 ANS ORIGINAL 100</v>
      </c>
      <c r="C30" t="e">
        <f>VLOOKUP(B30,produits!B:Q,17,0)</f>
        <v>#REF!</v>
      </c>
      <c r="D30" t="e">
        <f>VLOOKUP(C30,produits!A:B,2,0)</f>
        <v>#REF!</v>
      </c>
      <c r="E30">
        <v>1</v>
      </c>
      <c r="F30">
        <v>1</v>
      </c>
      <c r="G30">
        <v>1</v>
      </c>
      <c r="H30" t="s">
        <v>16</v>
      </c>
      <c r="I30" t="s">
        <v>16</v>
      </c>
      <c r="J30" t="s">
        <v>17</v>
      </c>
      <c r="K30">
        <v>1</v>
      </c>
      <c r="L30" t="e">
        <f>VLOOKUP(C30,produits!A:D,4,0)</f>
        <v>#REF!</v>
      </c>
      <c r="M30" t="e">
        <f>VLOOKUP(C30,produits!A:F,6,0)</f>
        <v>#REF!</v>
      </c>
      <c r="N30" t="e">
        <f>VLOOKUP(C30,produits!A:G,7,0)</f>
        <v>#REF!</v>
      </c>
      <c r="O30" t="s">
        <v>16</v>
      </c>
      <c r="P30" t="e">
        <f>VLOOKUP(N30,'CALCULS 1'!C:E,3,1)</f>
        <v>#REF!</v>
      </c>
      <c r="Q30" t="e">
        <f>VLOOKUP(N30,'CALCULS 1'!C:F,4,1)</f>
        <v>#REF!</v>
      </c>
      <c r="R30" s="18" t="e">
        <f t="shared" si="0"/>
        <v>#REF!</v>
      </c>
    </row>
    <row r="31" spans="1:18" x14ac:dyDescent="0.2">
      <c r="A31" s="17">
        <v>44</v>
      </c>
      <c r="B31" s="13" t="str">
        <f>VLOOKUP(A31,pack!A:B,2,0)</f>
        <v>VTC 20'' 6-8 ANS ORIGINAL 120</v>
      </c>
      <c r="C31" t="e">
        <f>VLOOKUP(B31,produits!B:Q,17,0)</f>
        <v>#REF!</v>
      </c>
      <c r="D31" t="e">
        <f>VLOOKUP(C31,produits!A:B,2,0)</f>
        <v>#REF!</v>
      </c>
      <c r="E31">
        <v>1</v>
      </c>
      <c r="F31">
        <v>1</v>
      </c>
      <c r="G31">
        <v>1</v>
      </c>
      <c r="H31" t="s">
        <v>16</v>
      </c>
      <c r="I31" t="s">
        <v>16</v>
      </c>
      <c r="J31" t="s">
        <v>17</v>
      </c>
      <c r="K31">
        <v>1</v>
      </c>
      <c r="L31" t="e">
        <f>VLOOKUP(C31,produits!A:D,4,0)</f>
        <v>#REF!</v>
      </c>
      <c r="M31" t="e">
        <f>VLOOKUP(C31,produits!A:F,6,0)</f>
        <v>#REF!</v>
      </c>
      <c r="N31" t="e">
        <f>VLOOKUP(C31,produits!A:G,7,0)</f>
        <v>#REF!</v>
      </c>
      <c r="O31" t="s">
        <v>16</v>
      </c>
      <c r="P31" t="e">
        <f>VLOOKUP(N31,'CALCULS 1'!C:E,3,1)</f>
        <v>#REF!</v>
      </c>
      <c r="Q31" t="e">
        <f>VLOOKUP(N31,'CALCULS 1'!C:F,4,1)</f>
        <v>#REF!</v>
      </c>
      <c r="R31" s="18" t="e">
        <f t="shared" si="0"/>
        <v>#REF!</v>
      </c>
    </row>
    <row r="32" spans="1:18" x14ac:dyDescent="0.2">
      <c r="A32" s="17">
        <v>40</v>
      </c>
      <c r="B32" s="13" t="str">
        <f>VLOOKUP(A32,pack!A:B,2,0)</f>
        <v>20'' 6-8 ANS MISTIGIRL 320 CE</v>
      </c>
      <c r="C32" t="e">
        <f>VLOOKUP(B32,produits!B:Q,17,0)</f>
        <v>#REF!</v>
      </c>
      <c r="D32" t="e">
        <f>VLOOKUP(C32,produits!A:B,2,0)</f>
        <v>#REF!</v>
      </c>
      <c r="E32">
        <v>1</v>
      </c>
      <c r="F32">
        <v>1</v>
      </c>
      <c r="G32">
        <v>1</v>
      </c>
      <c r="H32" t="s">
        <v>16</v>
      </c>
      <c r="I32" t="s">
        <v>16</v>
      </c>
      <c r="J32" t="s">
        <v>17</v>
      </c>
      <c r="K32">
        <v>1</v>
      </c>
      <c r="L32" t="e">
        <f>VLOOKUP(C32,produits!A:D,4,0)</f>
        <v>#REF!</v>
      </c>
      <c r="M32" t="e">
        <f>VLOOKUP(C32,produits!A:F,6,0)</f>
        <v>#REF!</v>
      </c>
      <c r="N32" t="e">
        <f>VLOOKUP(C32,produits!A:G,7,0)</f>
        <v>#REF!</v>
      </c>
      <c r="O32" t="s">
        <v>16</v>
      </c>
      <c r="P32" t="e">
        <f>VLOOKUP(N32,'CALCULS 1'!C:E,3,1)</f>
        <v>#REF!</v>
      </c>
      <c r="Q32" t="e">
        <f>VLOOKUP(N32,'CALCULS 1'!C:F,4,1)</f>
        <v>#REF!</v>
      </c>
      <c r="R32" s="18" t="e">
        <f t="shared" si="0"/>
        <v>#REF!</v>
      </c>
    </row>
    <row r="33" spans="1:18" x14ac:dyDescent="0.2">
      <c r="A33" s="17">
        <v>37</v>
      </c>
      <c r="B33" s="13" t="str">
        <f>VLOOKUP(A33,pack!A:B,2,0)</f>
        <v>20'' 6-8 ANS MISTIGIRL 320 NOIR/ROSE</v>
      </c>
      <c r="C33" t="e">
        <f>VLOOKUP(B33,produits!B:Q,17,0)</f>
        <v>#REF!</v>
      </c>
      <c r="D33" t="e">
        <f>VLOOKUP(C33,produits!A:B,2,0)</f>
        <v>#REF!</v>
      </c>
      <c r="E33">
        <v>1</v>
      </c>
      <c r="F33">
        <v>1</v>
      </c>
      <c r="G33">
        <v>1</v>
      </c>
      <c r="H33" t="s">
        <v>16</v>
      </c>
      <c r="I33" t="s">
        <v>16</v>
      </c>
      <c r="J33" t="s">
        <v>17</v>
      </c>
      <c r="K33">
        <v>1</v>
      </c>
      <c r="L33" t="e">
        <f>VLOOKUP(C33,produits!A:D,4,0)</f>
        <v>#REF!</v>
      </c>
      <c r="M33" t="e">
        <f>VLOOKUP(C33,produits!A:F,6,0)</f>
        <v>#REF!</v>
      </c>
      <c r="N33" t="e">
        <f>VLOOKUP(C33,produits!A:G,7,0)</f>
        <v>#REF!</v>
      </c>
      <c r="O33" t="s">
        <v>16</v>
      </c>
      <c r="P33" t="e">
        <f>VLOOKUP(N33,'CALCULS 1'!C:E,3,1)</f>
        <v>#REF!</v>
      </c>
      <c r="Q33" t="e">
        <f>VLOOKUP(N33,'CALCULS 1'!C:F,4,1)</f>
        <v>#REF!</v>
      </c>
      <c r="R33" s="18" t="e">
        <f t="shared" si="0"/>
        <v>#REF!</v>
      </c>
    </row>
    <row r="34" spans="1:18" x14ac:dyDescent="0.2">
      <c r="A34" s="17">
        <v>43</v>
      </c>
      <c r="B34" s="13" t="str">
        <f>VLOOKUP(A34,pack!A:B,2,0)</f>
        <v>VTC 24'' 8-12 ANS ORIGINAL 100</v>
      </c>
      <c r="C34" t="e">
        <f>VLOOKUP(B34,produits!B:Q,17,0)</f>
        <v>#REF!</v>
      </c>
      <c r="D34" t="e">
        <f>VLOOKUP(C34,produits!A:B,2,0)</f>
        <v>#REF!</v>
      </c>
      <c r="E34">
        <v>1</v>
      </c>
      <c r="F34">
        <v>1</v>
      </c>
      <c r="G34">
        <v>1</v>
      </c>
      <c r="H34" t="s">
        <v>16</v>
      </c>
      <c r="I34" t="s">
        <v>16</v>
      </c>
      <c r="J34" t="s">
        <v>17</v>
      </c>
      <c r="K34">
        <v>1</v>
      </c>
      <c r="L34" t="e">
        <f>VLOOKUP(C34,produits!A:D,4,0)</f>
        <v>#REF!</v>
      </c>
      <c r="M34" t="e">
        <f>VLOOKUP(C34,produits!A:F,6,0)</f>
        <v>#REF!</v>
      </c>
      <c r="N34" t="e">
        <f>VLOOKUP(C34,produits!A:G,7,0)</f>
        <v>#REF!</v>
      </c>
      <c r="O34" t="s">
        <v>16</v>
      </c>
      <c r="P34" t="e">
        <f>VLOOKUP(N34,'CALCULS 1'!C:E,3,1)</f>
        <v>#REF!</v>
      </c>
      <c r="Q34" t="e">
        <f>VLOOKUP(N34,'CALCULS 1'!C:F,4,1)</f>
        <v>#REF!</v>
      </c>
      <c r="R34" s="18" t="e">
        <f t="shared" si="0"/>
        <v>#REF!</v>
      </c>
    </row>
    <row r="35" spans="1:18" x14ac:dyDescent="0.2">
      <c r="A35" s="17">
        <v>36</v>
      </c>
      <c r="B35" s="13" t="str">
        <f>VLOOKUP(A35,pack!A:B,2,0)</f>
        <v>24'' 8-12 ANS POPLY 300 BLANC</v>
      </c>
      <c r="C35" t="e">
        <f>VLOOKUP(B35,produits!B:Q,17,0)</f>
        <v>#REF!</v>
      </c>
      <c r="D35" t="e">
        <f>VLOOKUP(C35,produits!A:B,2,0)</f>
        <v>#REF!</v>
      </c>
      <c r="E35">
        <v>1</v>
      </c>
      <c r="F35">
        <v>1</v>
      </c>
      <c r="G35">
        <v>1</v>
      </c>
      <c r="H35" t="s">
        <v>16</v>
      </c>
      <c r="I35" t="s">
        <v>16</v>
      </c>
      <c r="J35" t="s">
        <v>17</v>
      </c>
      <c r="K35">
        <v>1</v>
      </c>
      <c r="L35" t="e">
        <f>VLOOKUP(C35,produits!A:D,4,0)</f>
        <v>#REF!</v>
      </c>
      <c r="M35" t="e">
        <f>VLOOKUP(C35,produits!A:F,6,0)</f>
        <v>#REF!</v>
      </c>
      <c r="N35" t="e">
        <f>VLOOKUP(C35,produits!A:G,7,0)</f>
        <v>#REF!</v>
      </c>
      <c r="O35" t="s">
        <v>16</v>
      </c>
      <c r="P35" t="e">
        <f>VLOOKUP(N35,'CALCULS 1'!C:E,3,1)</f>
        <v>#REF!</v>
      </c>
      <c r="Q35" t="e">
        <f>VLOOKUP(N35,'CALCULS 1'!C:F,4,1)</f>
        <v>#REF!</v>
      </c>
      <c r="R35" s="18" t="e">
        <f t="shared" si="0"/>
        <v>#REF!</v>
      </c>
    </row>
    <row r="36" spans="1:18" x14ac:dyDescent="0.2">
      <c r="A36" s="17">
        <v>38</v>
      </c>
      <c r="B36" s="13" t="str">
        <f>VLOOKUP(A36,pack!A:B,2,0)</f>
        <v>20'' 6-8 ANS MISTIGIRL 500 ROSE</v>
      </c>
      <c r="C36" t="e">
        <f>VLOOKUP(B36,produits!B:Q,17,0)</f>
        <v>#REF!</v>
      </c>
      <c r="D36" t="e">
        <f>VLOOKUP(C36,produits!A:B,2,0)</f>
        <v>#REF!</v>
      </c>
      <c r="E36">
        <v>1</v>
      </c>
      <c r="F36">
        <v>1</v>
      </c>
      <c r="G36">
        <v>1</v>
      </c>
      <c r="H36" t="s">
        <v>16</v>
      </c>
      <c r="I36" t="s">
        <v>16</v>
      </c>
      <c r="J36" t="s">
        <v>17</v>
      </c>
      <c r="K36">
        <v>1</v>
      </c>
      <c r="L36" t="e">
        <f>VLOOKUP(C36,produits!A:D,4,0)</f>
        <v>#REF!</v>
      </c>
      <c r="M36" t="e">
        <f>VLOOKUP(C36,produits!A:F,6,0)</f>
        <v>#REF!</v>
      </c>
      <c r="N36" t="e">
        <f>VLOOKUP(C36,produits!A:G,7,0)</f>
        <v>#REF!</v>
      </c>
      <c r="O36" t="s">
        <v>16</v>
      </c>
      <c r="P36" t="e">
        <f>VLOOKUP(N36,'CALCULS 1'!C:E,3,1)</f>
        <v>#REF!</v>
      </c>
      <c r="Q36" t="e">
        <f>VLOOKUP(N36,'CALCULS 1'!C:F,4,1)</f>
        <v>#REF!</v>
      </c>
      <c r="R36" s="18" t="e">
        <f t="shared" si="0"/>
        <v>#REF!</v>
      </c>
    </row>
    <row r="37" spans="1:18" x14ac:dyDescent="0.2">
      <c r="A37" s="17">
        <v>45</v>
      </c>
      <c r="B37" s="13" t="str">
        <f>VLOOKUP(A37,pack!A:B,2,0)</f>
        <v>VTC 20'' 6-8 ANS HYC 500 ORIGINAL</v>
      </c>
      <c r="C37" t="e">
        <f>VLOOKUP(B37,produits!B:Q,17,0)</f>
        <v>#REF!</v>
      </c>
      <c r="D37" t="e">
        <f>VLOOKUP(C37,produits!A:B,2,0)</f>
        <v>#REF!</v>
      </c>
      <c r="E37">
        <v>1</v>
      </c>
      <c r="F37">
        <v>1</v>
      </c>
      <c r="G37">
        <v>1</v>
      </c>
      <c r="H37" t="s">
        <v>16</v>
      </c>
      <c r="I37" t="s">
        <v>16</v>
      </c>
      <c r="J37" t="s">
        <v>17</v>
      </c>
      <c r="K37">
        <v>1</v>
      </c>
      <c r="L37" t="e">
        <f>VLOOKUP(C37,produits!A:D,4,0)</f>
        <v>#REF!</v>
      </c>
      <c r="M37" t="e">
        <f>VLOOKUP(C37,produits!A:F,6,0)</f>
        <v>#REF!</v>
      </c>
      <c r="N37" t="e">
        <f>VLOOKUP(C37,produits!A:G,7,0)</f>
        <v>#REF!</v>
      </c>
      <c r="O37" t="s">
        <v>16</v>
      </c>
      <c r="P37" t="e">
        <f>VLOOKUP(N37,'CALCULS 1'!C:E,3,1)</f>
        <v>#REF!</v>
      </c>
      <c r="Q37" t="e">
        <f>VLOOKUP(N37,'CALCULS 1'!C:F,4,1)</f>
        <v>#REF!</v>
      </c>
      <c r="R37" s="18" t="e">
        <f t="shared" si="0"/>
        <v>#REF!</v>
      </c>
    </row>
    <row r="38" spans="1:18" x14ac:dyDescent="0.2">
      <c r="A38" s="17">
        <v>47</v>
      </c>
      <c r="B38" s="13" t="str">
        <f>VLOOKUP(A38,pack!A:B,2,0)</f>
        <v>VTC 20'' 6-8 ANS ORIGINAL 500S</v>
      </c>
      <c r="C38" t="e">
        <f>VLOOKUP(B38,produits!B:Q,17,0)</f>
        <v>#REF!</v>
      </c>
      <c r="D38" t="e">
        <f>VLOOKUP(C38,produits!A:B,2,0)</f>
        <v>#REF!</v>
      </c>
      <c r="E38">
        <v>1</v>
      </c>
      <c r="F38">
        <v>1</v>
      </c>
      <c r="G38">
        <v>1</v>
      </c>
      <c r="H38" t="s">
        <v>16</v>
      </c>
      <c r="I38" t="s">
        <v>16</v>
      </c>
      <c r="J38" t="s">
        <v>17</v>
      </c>
      <c r="K38">
        <v>1</v>
      </c>
      <c r="L38" t="e">
        <f>VLOOKUP(C38,produits!A:D,4,0)</f>
        <v>#REF!</v>
      </c>
      <c r="M38" t="e">
        <f>VLOOKUP(C38,produits!A:F,6,0)</f>
        <v>#REF!</v>
      </c>
      <c r="N38" t="e">
        <f>VLOOKUP(C38,produits!A:G,7,0)</f>
        <v>#REF!</v>
      </c>
      <c r="O38" t="s">
        <v>16</v>
      </c>
      <c r="P38" t="e">
        <f>VLOOKUP(N38,'CALCULS 1'!C:E,3,1)</f>
        <v>#REF!</v>
      </c>
      <c r="Q38" t="e">
        <f>VLOOKUP(N38,'CALCULS 1'!C:F,4,1)</f>
        <v>#REF!</v>
      </c>
      <c r="R38" s="18" t="e">
        <f t="shared" si="0"/>
        <v>#REF!</v>
      </c>
    </row>
    <row r="39" spans="1:18" x14ac:dyDescent="0.2">
      <c r="A39" s="17">
        <v>41</v>
      </c>
      <c r="B39" s="13" t="str">
        <f>VLOOKUP(A39,pack!A:B,2,0)</f>
        <v>24'' 8-12 ANS POPLY 500 CREAM</v>
      </c>
      <c r="C39" t="e">
        <f>VLOOKUP(B39,produits!B:Q,17,0)</f>
        <v>#REF!</v>
      </c>
      <c r="D39" t="e">
        <f>VLOOKUP(C39,produits!A:B,2,0)</f>
        <v>#REF!</v>
      </c>
      <c r="E39">
        <v>1</v>
      </c>
      <c r="F39">
        <v>1</v>
      </c>
      <c r="G39">
        <v>1</v>
      </c>
      <c r="H39" t="s">
        <v>16</v>
      </c>
      <c r="I39" t="s">
        <v>16</v>
      </c>
      <c r="J39" t="s">
        <v>17</v>
      </c>
      <c r="K39">
        <v>1</v>
      </c>
      <c r="L39" t="e">
        <f>VLOOKUP(C39,produits!A:D,4,0)</f>
        <v>#REF!</v>
      </c>
      <c r="M39" t="e">
        <f>VLOOKUP(C39,produits!A:F,6,0)</f>
        <v>#REF!</v>
      </c>
      <c r="N39" t="e">
        <f>VLOOKUP(C39,produits!A:G,7,0)</f>
        <v>#REF!</v>
      </c>
      <c r="O39" t="s">
        <v>16</v>
      </c>
      <c r="P39" t="e">
        <f>VLOOKUP(N39,'CALCULS 1'!C:E,3,1)</f>
        <v>#REF!</v>
      </c>
      <c r="Q39" t="e">
        <f>VLOOKUP(N39,'CALCULS 1'!C:F,4,1)</f>
        <v>#REF!</v>
      </c>
      <c r="R39" s="18" t="e">
        <f t="shared" si="0"/>
        <v>#REF!</v>
      </c>
    </row>
    <row r="40" spans="1:18" x14ac:dyDescent="0.2">
      <c r="A40" s="17">
        <v>39</v>
      </c>
      <c r="B40" s="13" t="str">
        <f>VLOOKUP(A40,pack!A:B,2,0)</f>
        <v>24'' 8-12 ANS POPLY 500 NOIR</v>
      </c>
      <c r="C40" t="e">
        <f>VLOOKUP(B40,produits!B:Q,17,0)</f>
        <v>#REF!</v>
      </c>
      <c r="D40" t="e">
        <f>VLOOKUP(C40,produits!A:B,2,0)</f>
        <v>#REF!</v>
      </c>
      <c r="E40">
        <v>1</v>
      </c>
      <c r="F40">
        <v>1</v>
      </c>
      <c r="G40">
        <v>1</v>
      </c>
      <c r="H40" t="s">
        <v>16</v>
      </c>
      <c r="I40" t="s">
        <v>16</v>
      </c>
      <c r="J40" t="s">
        <v>17</v>
      </c>
      <c r="K40">
        <v>1</v>
      </c>
      <c r="L40" t="e">
        <f>VLOOKUP(C40,produits!A:D,4,0)</f>
        <v>#REF!</v>
      </c>
      <c r="M40" t="e">
        <f>VLOOKUP(C40,produits!A:F,6,0)</f>
        <v>#REF!</v>
      </c>
      <c r="N40" t="e">
        <f>VLOOKUP(C40,produits!A:G,7,0)</f>
        <v>#REF!</v>
      </c>
      <c r="O40" t="s">
        <v>16</v>
      </c>
      <c r="P40" t="e">
        <f>VLOOKUP(N40,'CALCULS 1'!C:E,3,1)</f>
        <v>#REF!</v>
      </c>
      <c r="Q40" t="e">
        <f>VLOOKUP(N40,'CALCULS 1'!C:F,4,1)</f>
        <v>#REF!</v>
      </c>
      <c r="R40" s="18" t="e">
        <f t="shared" si="0"/>
        <v>#REF!</v>
      </c>
    </row>
    <row r="41" spans="1:18" x14ac:dyDescent="0.2">
      <c r="A41" s="17">
        <v>46</v>
      </c>
      <c r="B41" s="13" t="str">
        <f>VLOOKUP(A41,pack!A:B,2,0)</f>
        <v>VTC 24'' 8-12 ANS ORIGINAL 500</v>
      </c>
      <c r="C41" t="e">
        <f>VLOOKUP(B41,produits!B:Q,17,0)</f>
        <v>#REF!</v>
      </c>
      <c r="D41" t="e">
        <f>VLOOKUP(C41,produits!A:B,2,0)</f>
        <v>#REF!</v>
      </c>
      <c r="E41">
        <v>1</v>
      </c>
      <c r="F41">
        <v>1</v>
      </c>
      <c r="G41">
        <v>1</v>
      </c>
      <c r="H41" t="s">
        <v>16</v>
      </c>
      <c r="I41" t="s">
        <v>16</v>
      </c>
      <c r="J41" t="s">
        <v>17</v>
      </c>
      <c r="K41">
        <v>1</v>
      </c>
      <c r="L41" t="e">
        <f>VLOOKUP(C41,produits!A:D,4,0)</f>
        <v>#REF!</v>
      </c>
      <c r="M41" t="e">
        <f>VLOOKUP(C41,produits!A:F,6,0)</f>
        <v>#REF!</v>
      </c>
      <c r="N41" t="e">
        <f>VLOOKUP(C41,produits!A:G,7,0)</f>
        <v>#REF!</v>
      </c>
      <c r="O41" t="s">
        <v>16</v>
      </c>
      <c r="P41" t="e">
        <f>VLOOKUP(N41,'CALCULS 1'!C:E,3,1)</f>
        <v>#REF!</v>
      </c>
      <c r="Q41" t="e">
        <f>VLOOKUP(N41,'CALCULS 1'!C:F,4,1)</f>
        <v>#REF!</v>
      </c>
      <c r="R41" s="18" t="e">
        <f t="shared" si="0"/>
        <v>#REF!</v>
      </c>
    </row>
    <row r="42" spans="1:18" x14ac:dyDescent="0.2">
      <c r="A42" s="17">
        <v>48</v>
      </c>
      <c r="B42" s="13" t="str">
        <f>VLOOKUP(A42,pack!A:B,2,0)</f>
        <v>VTC 24'' 8-12 ANS ORIGINAL 500S</v>
      </c>
      <c r="C42" t="e">
        <f>VLOOKUP(B42,produits!B:Q,17,0)</f>
        <v>#REF!</v>
      </c>
      <c r="D42" t="e">
        <f>VLOOKUP(C42,produits!A:B,2,0)</f>
        <v>#REF!</v>
      </c>
      <c r="E42">
        <v>1</v>
      </c>
      <c r="F42">
        <v>1</v>
      </c>
      <c r="G42">
        <v>1</v>
      </c>
      <c r="H42" t="s">
        <v>16</v>
      </c>
      <c r="I42" t="s">
        <v>16</v>
      </c>
      <c r="J42" t="s">
        <v>17</v>
      </c>
      <c r="K42">
        <v>1</v>
      </c>
      <c r="L42" t="e">
        <f>VLOOKUP(C42,produits!A:D,4,0)</f>
        <v>#REF!</v>
      </c>
      <c r="M42" t="e">
        <f>VLOOKUP(C42,produits!A:F,6,0)</f>
        <v>#REF!</v>
      </c>
      <c r="N42" t="e">
        <f>VLOOKUP(C42,produits!A:G,7,0)</f>
        <v>#REF!</v>
      </c>
      <c r="O42" t="s">
        <v>16</v>
      </c>
      <c r="P42" t="e">
        <f>VLOOKUP(N42,'CALCULS 1'!C:E,3,1)</f>
        <v>#REF!</v>
      </c>
      <c r="Q42" t="e">
        <f>VLOOKUP(N42,'CALCULS 1'!C:F,4,1)</f>
        <v>#REF!</v>
      </c>
      <c r="R42" s="18" t="e">
        <f t="shared" si="0"/>
        <v>#REF!</v>
      </c>
    </row>
    <row r="43" spans="1:18" x14ac:dyDescent="0.2">
      <c r="A43" s="17">
        <v>24</v>
      </c>
      <c r="B43" s="13" t="str">
        <f>VLOOKUP(A43,pack!A:B,2,0)</f>
        <v>VTT 20'' 6-8 ANS RACING BOY 300</v>
      </c>
      <c r="C43" t="e">
        <f>VLOOKUP(B43,produits!B:Q,17,0)</f>
        <v>#REF!</v>
      </c>
      <c r="D43" t="e">
        <f>VLOOKUP(C43,produits!A:B,2,0)</f>
        <v>#REF!</v>
      </c>
      <c r="E43">
        <v>1</v>
      </c>
      <c r="F43">
        <v>1</v>
      </c>
      <c r="G43">
        <v>1</v>
      </c>
      <c r="H43" t="s">
        <v>16</v>
      </c>
      <c r="I43" t="s">
        <v>16</v>
      </c>
      <c r="J43" t="s">
        <v>17</v>
      </c>
      <c r="K43">
        <v>1</v>
      </c>
      <c r="L43" t="e">
        <f>VLOOKUP(C43,produits!A:D,4,0)</f>
        <v>#REF!</v>
      </c>
      <c r="M43" t="e">
        <f>VLOOKUP(C43,produits!A:F,6,0)</f>
        <v>#REF!</v>
      </c>
      <c r="N43" t="e">
        <f>VLOOKUP(C43,produits!A:G,7,0)</f>
        <v>#REF!</v>
      </c>
      <c r="O43" t="s">
        <v>16</v>
      </c>
      <c r="P43" t="e">
        <f>VLOOKUP(N43,'CALCULS 1'!C:E,3,1)</f>
        <v>#REF!</v>
      </c>
      <c r="Q43" t="e">
        <f>VLOOKUP(N43,'CALCULS 1'!C:F,4,1)</f>
        <v>#REF!</v>
      </c>
      <c r="R43" s="18" t="e">
        <f t="shared" si="0"/>
        <v>#REF!</v>
      </c>
    </row>
    <row r="44" spans="1:18" x14ac:dyDescent="0.2">
      <c r="A44" s="17">
        <v>30</v>
      </c>
      <c r="B44" s="13" t="str">
        <f>VLOOKUP(A44,pack!A:B,2,0)</f>
        <v>VTT 20'' 6-8 ANS RACINGBOY 320 BLEU</v>
      </c>
      <c r="C44" t="e">
        <f>VLOOKUP(B44,produits!B:Q,17,0)</f>
        <v>#REF!</v>
      </c>
      <c r="D44" t="e">
        <f>VLOOKUP(C44,produits!A:B,2,0)</f>
        <v>#REF!</v>
      </c>
      <c r="E44">
        <v>1</v>
      </c>
      <c r="F44">
        <v>1</v>
      </c>
      <c r="G44">
        <v>1</v>
      </c>
      <c r="H44" t="s">
        <v>16</v>
      </c>
      <c r="I44" t="s">
        <v>16</v>
      </c>
      <c r="J44" t="s">
        <v>17</v>
      </c>
      <c r="K44">
        <v>1</v>
      </c>
      <c r="L44" t="e">
        <f>VLOOKUP(C44,produits!A:D,4,0)</f>
        <v>#REF!</v>
      </c>
      <c r="M44" t="e">
        <f>VLOOKUP(C44,produits!A:F,6,0)</f>
        <v>#REF!</v>
      </c>
      <c r="N44" t="e">
        <f>VLOOKUP(C44,produits!A:G,7,0)</f>
        <v>#REF!</v>
      </c>
      <c r="O44" t="s">
        <v>16</v>
      </c>
      <c r="P44" t="e">
        <f>VLOOKUP(N44,'CALCULS 1'!C:E,3,1)</f>
        <v>#REF!</v>
      </c>
      <c r="Q44" t="e">
        <f>VLOOKUP(N44,'CALCULS 1'!C:F,4,1)</f>
        <v>#REF!</v>
      </c>
      <c r="R44" s="18" t="e">
        <f t="shared" si="0"/>
        <v>#REF!</v>
      </c>
    </row>
    <row r="45" spans="1:18" x14ac:dyDescent="0.2">
      <c r="A45" s="17">
        <v>26</v>
      </c>
      <c r="B45" s="13" t="str">
        <f>VLOOKUP(A45,pack!A:B,2,0)</f>
        <v>VTT 20'' 6-8 ANS RACINGBOY 320 ROUGE</v>
      </c>
      <c r="C45" t="e">
        <f>VLOOKUP(B45,produits!B:Q,17,0)</f>
        <v>#REF!</v>
      </c>
      <c r="D45" t="e">
        <f>VLOOKUP(C45,produits!A:B,2,0)</f>
        <v>#REF!</v>
      </c>
      <c r="E45">
        <v>1</v>
      </c>
      <c r="F45">
        <v>1</v>
      </c>
      <c r="G45">
        <v>1</v>
      </c>
      <c r="H45" t="s">
        <v>16</v>
      </c>
      <c r="I45" t="s">
        <v>16</v>
      </c>
      <c r="J45" t="s">
        <v>17</v>
      </c>
      <c r="K45">
        <v>1</v>
      </c>
      <c r="L45" t="e">
        <f>VLOOKUP(C45,produits!A:D,4,0)</f>
        <v>#REF!</v>
      </c>
      <c r="M45" t="e">
        <f>VLOOKUP(C45,produits!A:F,6,0)</f>
        <v>#REF!</v>
      </c>
      <c r="N45" t="e">
        <f>VLOOKUP(C45,produits!A:G,7,0)</f>
        <v>#REF!</v>
      </c>
      <c r="O45" t="s">
        <v>16</v>
      </c>
      <c r="P45" t="e">
        <f>VLOOKUP(N45,'CALCULS 1'!C:E,3,1)</f>
        <v>#REF!</v>
      </c>
      <c r="Q45" t="e">
        <f>VLOOKUP(N45,'CALCULS 1'!C:F,4,1)</f>
        <v>#REF!</v>
      </c>
      <c r="R45" s="18" t="e">
        <f t="shared" si="0"/>
        <v>#REF!</v>
      </c>
    </row>
    <row r="46" spans="1:18" x14ac:dyDescent="0.2">
      <c r="A46" s="17">
        <v>25</v>
      </c>
      <c r="B46" s="13" t="str">
        <f>VLOOKUP(A46,pack!A:B,2,0)</f>
        <v>VTT 24'' 8-12 ANS ROCKRIDER 100</v>
      </c>
      <c r="C46" t="e">
        <f>VLOOKUP(B46,produits!B:Q,17,0)</f>
        <v>#REF!</v>
      </c>
      <c r="D46" t="e">
        <f>VLOOKUP(C46,produits!A:B,2,0)</f>
        <v>#REF!</v>
      </c>
      <c r="E46">
        <v>1</v>
      </c>
      <c r="F46">
        <v>1</v>
      </c>
      <c r="G46">
        <v>1</v>
      </c>
      <c r="H46" t="s">
        <v>16</v>
      </c>
      <c r="I46" t="s">
        <v>16</v>
      </c>
      <c r="J46" t="s">
        <v>17</v>
      </c>
      <c r="K46">
        <v>1</v>
      </c>
      <c r="L46" t="e">
        <f>VLOOKUP(C46,produits!A:D,4,0)</f>
        <v>#REF!</v>
      </c>
      <c r="M46" t="e">
        <f>VLOOKUP(C46,produits!A:F,6,0)</f>
        <v>#REF!</v>
      </c>
      <c r="N46" t="e">
        <f>VLOOKUP(C46,produits!A:G,7,0)</f>
        <v>#REF!</v>
      </c>
      <c r="O46" t="s">
        <v>16</v>
      </c>
      <c r="P46" t="e">
        <f>VLOOKUP(N46,'CALCULS 1'!C:E,3,1)</f>
        <v>#REF!</v>
      </c>
      <c r="Q46" t="e">
        <f>VLOOKUP(N46,'CALCULS 1'!C:F,4,1)</f>
        <v>#REF!</v>
      </c>
      <c r="R46" s="18" t="e">
        <f t="shared" si="0"/>
        <v>#REF!</v>
      </c>
    </row>
    <row r="47" spans="1:18" x14ac:dyDescent="0.2">
      <c r="A47" s="17">
        <v>31</v>
      </c>
      <c r="B47" s="13" t="str">
        <f>VLOOKUP(A47,pack!A:B,2,0)</f>
        <v>VTT 20'' 6-8 ANS RACING 500 GRIS</v>
      </c>
      <c r="C47" t="e">
        <f>VLOOKUP(B47,produits!B:Q,17,0)</f>
        <v>#REF!</v>
      </c>
      <c r="D47" t="e">
        <f>VLOOKUP(C47,produits!A:B,2,0)</f>
        <v>#REF!</v>
      </c>
      <c r="E47">
        <v>1</v>
      </c>
      <c r="F47">
        <v>1</v>
      </c>
      <c r="G47">
        <v>1</v>
      </c>
      <c r="H47" t="s">
        <v>16</v>
      </c>
      <c r="I47" t="s">
        <v>16</v>
      </c>
      <c r="J47" t="s">
        <v>17</v>
      </c>
      <c r="K47">
        <v>1</v>
      </c>
      <c r="L47" t="e">
        <f>VLOOKUP(C47,produits!A:D,4,0)</f>
        <v>#REF!</v>
      </c>
      <c r="M47" t="e">
        <f>VLOOKUP(C47,produits!A:F,6,0)</f>
        <v>#REF!</v>
      </c>
      <c r="N47" t="e">
        <f>VLOOKUP(C47,produits!A:G,7,0)</f>
        <v>#REF!</v>
      </c>
      <c r="O47" t="s">
        <v>16</v>
      </c>
      <c r="P47" t="e">
        <f>VLOOKUP(N47,'CALCULS 1'!C:E,3,1)</f>
        <v>#REF!</v>
      </c>
      <c r="Q47" t="e">
        <f>VLOOKUP(N47,'CALCULS 1'!C:F,4,1)</f>
        <v>#REF!</v>
      </c>
      <c r="R47" s="18" t="e">
        <f t="shared" si="0"/>
        <v>#REF!</v>
      </c>
    </row>
    <row r="48" spans="1:18" x14ac:dyDescent="0.2">
      <c r="A48" s="17">
        <v>27</v>
      </c>
      <c r="B48" s="13" t="str">
        <f>VLOOKUP(A48,pack!A:B,2,0)</f>
        <v>VTT 20'' 6-8 ANS RACINGBOY 500 N/V</v>
      </c>
      <c r="C48" t="e">
        <f>VLOOKUP(B48,produits!B:Q,17,0)</f>
        <v>#REF!</v>
      </c>
      <c r="D48" t="e">
        <f>VLOOKUP(C48,produits!A:B,2,0)</f>
        <v>#REF!</v>
      </c>
      <c r="E48">
        <v>1</v>
      </c>
      <c r="F48">
        <v>1</v>
      </c>
      <c r="G48">
        <v>1</v>
      </c>
      <c r="H48" t="s">
        <v>16</v>
      </c>
      <c r="I48" t="s">
        <v>16</v>
      </c>
      <c r="J48" t="s">
        <v>17</v>
      </c>
      <c r="K48">
        <v>1</v>
      </c>
      <c r="L48" t="e">
        <f>VLOOKUP(C48,produits!A:D,4,0)</f>
        <v>#REF!</v>
      </c>
      <c r="M48" t="e">
        <f>VLOOKUP(C48,produits!A:F,6,0)</f>
        <v>#REF!</v>
      </c>
      <c r="N48" t="e">
        <f>VLOOKUP(C48,produits!A:G,7,0)</f>
        <v>#REF!</v>
      </c>
      <c r="O48" t="s">
        <v>16</v>
      </c>
      <c r="P48" t="e">
        <f>VLOOKUP(N48,'CALCULS 1'!C:E,3,1)</f>
        <v>#REF!</v>
      </c>
      <c r="Q48" t="e">
        <f>VLOOKUP(N48,'CALCULS 1'!C:F,4,1)</f>
        <v>#REF!</v>
      </c>
      <c r="R48" s="18" t="e">
        <f t="shared" si="0"/>
        <v>#REF!</v>
      </c>
    </row>
    <row r="49" spans="1:18" x14ac:dyDescent="0.2">
      <c r="A49" s="17">
        <v>29</v>
      </c>
      <c r="B49" s="13" t="str">
        <f>VLOOKUP(A49,pack!A:B,2,0)</f>
        <v>VTT 24'' 8-12 ANS ROCKRIDER 500</v>
      </c>
      <c r="C49" t="e">
        <f>VLOOKUP(B49,produits!B:Q,17,0)</f>
        <v>#REF!</v>
      </c>
      <c r="D49" t="e">
        <f>VLOOKUP(C49,produits!A:B,2,0)</f>
        <v>#REF!</v>
      </c>
      <c r="E49">
        <v>1</v>
      </c>
      <c r="F49">
        <v>1</v>
      </c>
      <c r="G49">
        <v>1</v>
      </c>
      <c r="H49" t="s">
        <v>16</v>
      </c>
      <c r="I49" t="s">
        <v>16</v>
      </c>
      <c r="J49" t="s">
        <v>17</v>
      </c>
      <c r="K49">
        <v>1</v>
      </c>
      <c r="L49" t="e">
        <f>VLOOKUP(C49,produits!A:D,4,0)</f>
        <v>#REF!</v>
      </c>
      <c r="M49" t="e">
        <f>VLOOKUP(C49,produits!A:F,6,0)</f>
        <v>#REF!</v>
      </c>
      <c r="N49" t="e">
        <f>VLOOKUP(C49,produits!A:G,7,0)</f>
        <v>#REF!</v>
      </c>
      <c r="O49" t="s">
        <v>16</v>
      </c>
      <c r="P49" t="e">
        <f>VLOOKUP(N49,'CALCULS 1'!C:E,3,1)</f>
        <v>#REF!</v>
      </c>
      <c r="Q49" t="e">
        <f>VLOOKUP(N49,'CALCULS 1'!C:F,4,1)</f>
        <v>#REF!</v>
      </c>
      <c r="R49" s="18" t="e">
        <f t="shared" si="0"/>
        <v>#REF!</v>
      </c>
    </row>
    <row r="50" spans="1:18" x14ac:dyDescent="0.2">
      <c r="A50" s="17">
        <v>33</v>
      </c>
      <c r="B50" s="13" t="str">
        <f>VLOOKUP(A50,pack!A:B,2,0)</f>
        <v xml:space="preserve">VTT 24'' 8-12 ANS ROCKRIDER 500 J </v>
      </c>
      <c r="C50" t="e">
        <f>VLOOKUP(B50,produits!B:Q,17,0)</f>
        <v>#REF!</v>
      </c>
      <c r="D50" t="e">
        <f>VLOOKUP(C50,produits!A:B,2,0)</f>
        <v>#REF!</v>
      </c>
      <c r="E50">
        <v>1</v>
      </c>
      <c r="F50">
        <v>1</v>
      </c>
      <c r="G50">
        <v>1</v>
      </c>
      <c r="H50" t="s">
        <v>16</v>
      </c>
      <c r="I50" t="s">
        <v>16</v>
      </c>
      <c r="J50" t="s">
        <v>17</v>
      </c>
      <c r="K50">
        <v>1</v>
      </c>
      <c r="L50" t="e">
        <f>VLOOKUP(C50,produits!A:D,4,0)</f>
        <v>#REF!</v>
      </c>
      <c r="M50" t="e">
        <f>VLOOKUP(C50,produits!A:F,6,0)</f>
        <v>#REF!</v>
      </c>
      <c r="N50" t="e">
        <f>VLOOKUP(C50,produits!A:G,7,0)</f>
        <v>#REF!</v>
      </c>
      <c r="O50" t="s">
        <v>16</v>
      </c>
      <c r="P50" t="e">
        <f>VLOOKUP(N50,'CALCULS 1'!C:E,3,1)</f>
        <v>#REF!</v>
      </c>
      <c r="Q50" t="e">
        <f>VLOOKUP(N50,'CALCULS 1'!C:F,4,1)</f>
        <v>#REF!</v>
      </c>
      <c r="R50" s="18" t="e">
        <f t="shared" si="0"/>
        <v>#REF!</v>
      </c>
    </row>
    <row r="51" spans="1:18" x14ac:dyDescent="0.2">
      <c r="A51" s="17">
        <v>28</v>
      </c>
      <c r="B51" s="13" t="str">
        <f>VLOOKUP(A51,pack!A:B,2,0)</f>
        <v>VTT 24'' 8-12 ANS ROCKRIDER 500 ORANGE</v>
      </c>
      <c r="C51" t="e">
        <f>VLOOKUP(B51,produits!B:Q,17,0)</f>
        <v>#REF!</v>
      </c>
      <c r="D51" t="e">
        <f>VLOOKUP(C51,produits!A:B,2,0)</f>
        <v>#REF!</v>
      </c>
      <c r="E51">
        <v>1</v>
      </c>
      <c r="F51">
        <v>1</v>
      </c>
      <c r="G51">
        <v>1</v>
      </c>
      <c r="H51" t="s">
        <v>16</v>
      </c>
      <c r="I51" t="s">
        <v>16</v>
      </c>
      <c r="J51" t="s">
        <v>17</v>
      </c>
      <c r="K51">
        <v>1</v>
      </c>
      <c r="L51" t="e">
        <f>VLOOKUP(C51,produits!A:D,4,0)</f>
        <v>#REF!</v>
      </c>
      <c r="M51" t="e">
        <f>VLOOKUP(C51,produits!A:F,6,0)</f>
        <v>#REF!</v>
      </c>
      <c r="N51" t="e">
        <f>VLOOKUP(C51,produits!A:G,7,0)</f>
        <v>#REF!</v>
      </c>
      <c r="O51" t="s">
        <v>16</v>
      </c>
      <c r="P51" t="e">
        <f>VLOOKUP(N51,'CALCULS 1'!C:E,3,1)</f>
        <v>#REF!</v>
      </c>
      <c r="Q51" t="e">
        <f>VLOOKUP(N51,'CALCULS 1'!C:F,4,1)</f>
        <v>#REF!</v>
      </c>
      <c r="R51" s="18" t="e">
        <f t="shared" si="0"/>
        <v>#REF!</v>
      </c>
    </row>
    <row r="52" spans="1:18" x14ac:dyDescent="0.2">
      <c r="A52" s="17">
        <v>32</v>
      </c>
      <c r="B52" s="13" t="str">
        <f>VLOOKUP(A52,pack!A:B,2,0)</f>
        <v>VTT 20'' 6-8 ANS WYLDEE BLEU</v>
      </c>
      <c r="C52" t="e">
        <f>VLOOKUP(B52,produits!B:Q,17,0)</f>
        <v>#REF!</v>
      </c>
      <c r="D52" t="e">
        <f>VLOOKUP(C52,produits!A:B,2,0)</f>
        <v>#REF!</v>
      </c>
      <c r="E52">
        <v>1</v>
      </c>
      <c r="F52">
        <v>1</v>
      </c>
      <c r="G52">
        <v>1</v>
      </c>
      <c r="H52" t="s">
        <v>16</v>
      </c>
      <c r="I52" t="s">
        <v>16</v>
      </c>
      <c r="J52" t="s">
        <v>17</v>
      </c>
      <c r="K52">
        <v>1</v>
      </c>
      <c r="L52" t="e">
        <f>VLOOKUP(C52,produits!A:D,4,0)</f>
        <v>#REF!</v>
      </c>
      <c r="M52" t="e">
        <f>VLOOKUP(C52,produits!A:F,6,0)</f>
        <v>#REF!</v>
      </c>
      <c r="N52" t="e">
        <f>VLOOKUP(C52,produits!A:G,7,0)</f>
        <v>#REF!</v>
      </c>
      <c r="O52" t="s">
        <v>16</v>
      </c>
      <c r="P52" t="e">
        <f>VLOOKUP(N52,'CALCULS 1'!C:E,3,1)</f>
        <v>#REF!</v>
      </c>
      <c r="Q52" t="e">
        <f>VLOOKUP(N52,'CALCULS 1'!C:F,4,1)</f>
        <v>#REF!</v>
      </c>
      <c r="R52" s="18" t="e">
        <f t="shared" si="0"/>
        <v>#REF!</v>
      </c>
    </row>
    <row r="53" spans="1:18" x14ac:dyDescent="0.2">
      <c r="A53" s="17">
        <v>34</v>
      </c>
      <c r="B53" s="13" t="str">
        <f>VLOOKUP(A53,pack!A:B,2,0)</f>
        <v>VTT 24'' 8-12 ANS ROCKRIDER 700</v>
      </c>
      <c r="C53" t="e">
        <f>VLOOKUP(B53,produits!B:Q,17,0)</f>
        <v>#REF!</v>
      </c>
      <c r="D53" t="e">
        <f>VLOOKUP(C53,produits!A:B,2,0)</f>
        <v>#REF!</v>
      </c>
      <c r="E53">
        <v>1</v>
      </c>
      <c r="F53">
        <v>1</v>
      </c>
      <c r="G53">
        <v>1</v>
      </c>
      <c r="H53" t="s">
        <v>16</v>
      </c>
      <c r="I53" t="s">
        <v>16</v>
      </c>
      <c r="J53" t="s">
        <v>17</v>
      </c>
      <c r="K53">
        <v>1</v>
      </c>
      <c r="L53" t="e">
        <f>VLOOKUP(C53,produits!A:D,4,0)</f>
        <v>#REF!</v>
      </c>
      <c r="M53" t="e">
        <f>VLOOKUP(C53,produits!A:F,6,0)</f>
        <v>#REF!</v>
      </c>
      <c r="N53" t="e">
        <f>VLOOKUP(C53,produits!A:G,7,0)</f>
        <v>#REF!</v>
      </c>
      <c r="O53" t="s">
        <v>16</v>
      </c>
      <c r="P53" t="e">
        <f>VLOOKUP(N53,'CALCULS 1'!C:E,3,1)</f>
        <v>#REF!</v>
      </c>
      <c r="Q53" t="e">
        <f>VLOOKUP(N53,'CALCULS 1'!C:F,4,1)</f>
        <v>#REF!</v>
      </c>
      <c r="R53" s="18" t="e">
        <f t="shared" si="0"/>
        <v>#REF!</v>
      </c>
    </row>
    <row r="54" spans="1:18" x14ac:dyDescent="0.2">
      <c r="A54" s="17">
        <v>53</v>
      </c>
      <c r="B54" s="13" t="str">
        <f>VLOOKUP(A54,pack!A:B,2,0)</f>
        <v>ROUTE 26'' 8-12  ANS TRIBAN 100</v>
      </c>
      <c r="C54" t="e">
        <f>VLOOKUP(B54,produits!B:Q,17,0)</f>
        <v>#REF!</v>
      </c>
      <c r="D54" t="e">
        <f>VLOOKUP(C54,produits!A:B,2,0)</f>
        <v>#REF!</v>
      </c>
      <c r="E54">
        <v>1</v>
      </c>
      <c r="F54">
        <v>1</v>
      </c>
      <c r="G54">
        <v>1</v>
      </c>
      <c r="H54" t="s">
        <v>16</v>
      </c>
      <c r="I54" t="s">
        <v>16</v>
      </c>
      <c r="J54" t="s">
        <v>17</v>
      </c>
      <c r="K54">
        <v>1</v>
      </c>
      <c r="L54" t="e">
        <f>VLOOKUP(C54,produits!A:D,4,0)</f>
        <v>#REF!</v>
      </c>
      <c r="M54" t="e">
        <f>VLOOKUP(C54,produits!A:F,6,0)</f>
        <v>#REF!</v>
      </c>
      <c r="N54" t="e">
        <f>VLOOKUP(C54,produits!A:G,7,0)</f>
        <v>#REF!</v>
      </c>
      <c r="O54" t="s">
        <v>16</v>
      </c>
      <c r="P54" t="e">
        <f>VLOOKUP(N54,'CALCULS 1'!C:E,3,1)</f>
        <v>#REF!</v>
      </c>
      <c r="Q54" t="e">
        <f>VLOOKUP(N54,'CALCULS 1'!C:F,4,1)</f>
        <v>#REF!</v>
      </c>
      <c r="R54" s="18" t="e">
        <f t="shared" si="0"/>
        <v>#REF!</v>
      </c>
    </row>
    <row r="55" spans="1:18" x14ac:dyDescent="0.2">
      <c r="A55" s="17">
        <v>54</v>
      </c>
      <c r="B55" s="13" t="str">
        <f>VLOOKUP(A55,pack!A:B,2,0)</f>
        <v>BMX WIPE 8-12 ANS 300 GRIS</v>
      </c>
      <c r="C55" t="e">
        <f>VLOOKUP(B55,produits!B:Q,17,0)</f>
        <v>#REF!</v>
      </c>
      <c r="D55" t="e">
        <f>VLOOKUP(C55,produits!A:B,2,0)</f>
        <v>#REF!</v>
      </c>
      <c r="E55">
        <v>1</v>
      </c>
      <c r="F55">
        <v>1</v>
      </c>
      <c r="G55">
        <v>1</v>
      </c>
      <c r="H55" t="s">
        <v>16</v>
      </c>
      <c r="I55" t="s">
        <v>16</v>
      </c>
      <c r="J55" t="s">
        <v>17</v>
      </c>
      <c r="K55">
        <v>1</v>
      </c>
      <c r="L55" t="e">
        <f>VLOOKUP(C55,produits!A:D,4,0)</f>
        <v>#REF!</v>
      </c>
      <c r="M55" t="e">
        <f>VLOOKUP(C55,produits!A:F,6,0)</f>
        <v>#REF!</v>
      </c>
      <c r="N55" t="e">
        <f>VLOOKUP(C55,produits!A:G,7,0)</f>
        <v>#REF!</v>
      </c>
      <c r="O55" t="s">
        <v>16</v>
      </c>
      <c r="P55" t="e">
        <f>VLOOKUP(N55,'CALCULS 1'!C:E,3,1)</f>
        <v>#REF!</v>
      </c>
      <c r="Q55" t="e">
        <f>VLOOKUP(N55,'CALCULS 1'!C:F,4,1)</f>
        <v>#REF!</v>
      </c>
      <c r="R55" s="18" t="e">
        <f t="shared" si="0"/>
        <v>#REF!</v>
      </c>
    </row>
    <row r="56" spans="1:18" x14ac:dyDescent="0.2">
      <c r="A56" s="17">
        <v>56</v>
      </c>
      <c r="B56" s="13" t="str">
        <f>VLOOKUP(A56,pack!A:B,2,0)</f>
        <v>BMX WIPE 8-12 ANS 320 BLEU</v>
      </c>
      <c r="C56" t="e">
        <f>VLOOKUP(B56,produits!B:Q,17,0)</f>
        <v>#REF!</v>
      </c>
      <c r="D56" t="e">
        <f>VLOOKUP(C56,produits!A:B,2,0)</f>
        <v>#REF!</v>
      </c>
      <c r="E56">
        <v>1</v>
      </c>
      <c r="F56">
        <v>1</v>
      </c>
      <c r="G56">
        <v>1</v>
      </c>
      <c r="H56" t="s">
        <v>16</v>
      </c>
      <c r="I56" t="s">
        <v>16</v>
      </c>
      <c r="J56" t="s">
        <v>17</v>
      </c>
      <c r="K56">
        <v>1</v>
      </c>
      <c r="L56" t="e">
        <f>VLOOKUP(C56,produits!A:D,4,0)</f>
        <v>#REF!</v>
      </c>
      <c r="M56" t="e">
        <f>VLOOKUP(C56,produits!A:F,6,0)</f>
        <v>#REF!</v>
      </c>
      <c r="N56" t="e">
        <f>VLOOKUP(C56,produits!A:G,7,0)</f>
        <v>#REF!</v>
      </c>
      <c r="O56" t="s">
        <v>16</v>
      </c>
      <c r="P56" t="e">
        <f>VLOOKUP(N56,'CALCULS 1'!C:E,3,1)</f>
        <v>#REF!</v>
      </c>
      <c r="Q56" t="e">
        <f>VLOOKUP(N56,'CALCULS 1'!C:F,4,1)</f>
        <v>#REF!</v>
      </c>
      <c r="R56" s="18" t="e">
        <f t="shared" si="0"/>
        <v>#REF!</v>
      </c>
    </row>
    <row r="57" spans="1:18" x14ac:dyDescent="0.2">
      <c r="A57" s="17">
        <v>55</v>
      </c>
      <c r="B57" s="13" t="str">
        <f>VLOOKUP(A57,pack!A:B,2,0)</f>
        <v>BMX WIPE 8-12 ANS 320 ROUGE</v>
      </c>
      <c r="C57" t="e">
        <f>VLOOKUP(B57,produits!B:Q,17,0)</f>
        <v>#REF!</v>
      </c>
      <c r="D57" t="e">
        <f>VLOOKUP(C57,produits!A:B,2,0)</f>
        <v>#REF!</v>
      </c>
      <c r="E57">
        <v>1</v>
      </c>
      <c r="F57">
        <v>1</v>
      </c>
      <c r="G57">
        <v>1</v>
      </c>
      <c r="H57" t="s">
        <v>16</v>
      </c>
      <c r="I57" t="s">
        <v>16</v>
      </c>
      <c r="J57" t="s">
        <v>17</v>
      </c>
      <c r="K57">
        <v>1</v>
      </c>
      <c r="L57" t="e">
        <f>VLOOKUP(C57,produits!A:D,4,0)</f>
        <v>#REF!</v>
      </c>
      <c r="M57" t="e">
        <f>VLOOKUP(C57,produits!A:F,6,0)</f>
        <v>#REF!</v>
      </c>
      <c r="N57" t="e">
        <f>VLOOKUP(C57,produits!A:G,7,0)</f>
        <v>#REF!</v>
      </c>
      <c r="O57" t="s">
        <v>16</v>
      </c>
      <c r="P57" t="e">
        <f>VLOOKUP(N57,'CALCULS 1'!C:E,3,1)</f>
        <v>#REF!</v>
      </c>
      <c r="Q57" t="e">
        <f>VLOOKUP(N57,'CALCULS 1'!C:F,4,1)</f>
        <v>#REF!</v>
      </c>
      <c r="R57" s="18" t="e">
        <f t="shared" si="0"/>
        <v>#REF!</v>
      </c>
    </row>
    <row r="58" spans="1:18" s="7" customFormat="1" x14ac:dyDescent="0.2">
      <c r="R58" s="19"/>
    </row>
    <row r="59" spans="1:18" x14ac:dyDescent="0.2">
      <c r="A59" s="17">
        <v>1</v>
      </c>
      <c r="B59" s="13" t="str">
        <f>VLOOKUP(A59,pack!A:B,2,0)</f>
        <v>10'' RUN RIDE 100 BLANCHE</v>
      </c>
      <c r="C59" t="e">
        <f>VLOOKUP(A59,A:P,16,0)</f>
        <v>#REF!</v>
      </c>
      <c r="D59" t="e">
        <f>VLOOKUP(C59,produits!A:B,2,0)</f>
        <v>#REF!</v>
      </c>
      <c r="E59">
        <v>1</v>
      </c>
      <c r="F59">
        <v>1</v>
      </c>
      <c r="G59">
        <v>1</v>
      </c>
      <c r="H59" t="s">
        <v>16</v>
      </c>
      <c r="I59" t="s">
        <v>16</v>
      </c>
      <c r="J59" t="s">
        <v>17</v>
      </c>
      <c r="K59">
        <v>2</v>
      </c>
      <c r="L59" t="e">
        <f>VLOOKUP(C59,produits!A:D,4,0)</f>
        <v>#REF!</v>
      </c>
      <c r="M59" t="e">
        <f>VLOOKUP(C59,produits!A:F,6,0)</f>
        <v>#REF!</v>
      </c>
      <c r="N59" t="e">
        <f>VLOOKUP(C59,produits!A:G,7,0)</f>
        <v>#REF!</v>
      </c>
      <c r="O59" t="s">
        <v>16</v>
      </c>
    </row>
    <row r="60" spans="1:18" x14ac:dyDescent="0.2">
      <c r="A60" s="17">
        <v>2</v>
      </c>
      <c r="B60" s="13" t="str">
        <f>VLOOKUP(A60,pack!A:B,2,0)</f>
        <v>10'' RUN RIDE 500 BLEU ET ROSE</v>
      </c>
      <c r="C60" t="e">
        <f t="shared" ref="C60:C114" si="1">VLOOKUP(A60,A:P,16,0)</f>
        <v>#REF!</v>
      </c>
      <c r="D60" t="e">
        <f>VLOOKUP(C60,produits!A:B,2,0)</f>
        <v>#REF!</v>
      </c>
      <c r="E60">
        <v>1</v>
      </c>
      <c r="F60">
        <v>1</v>
      </c>
      <c r="G60">
        <v>1</v>
      </c>
      <c r="H60" t="s">
        <v>16</v>
      </c>
      <c r="I60" t="s">
        <v>16</v>
      </c>
      <c r="J60" t="s">
        <v>17</v>
      </c>
      <c r="K60">
        <v>2</v>
      </c>
      <c r="L60" t="e">
        <f>VLOOKUP(C60,produits!A:D,4,0)</f>
        <v>#REF!</v>
      </c>
      <c r="M60" t="e">
        <f>VLOOKUP(C60,produits!A:F,6,0)</f>
        <v>#REF!</v>
      </c>
      <c r="N60" t="e">
        <f>VLOOKUP(C60,produits!A:G,7,0)</f>
        <v>#REF!</v>
      </c>
      <c r="O60" t="s">
        <v>16</v>
      </c>
    </row>
    <row r="61" spans="1:18" x14ac:dyDescent="0.2">
      <c r="A61" s="17">
        <v>7</v>
      </c>
      <c r="B61" s="13" t="str">
        <f>VLOOKUP(A61,pack!A:B,2,0)</f>
        <v>10'' RUN RIDE 500 BLEU VERT</v>
      </c>
      <c r="C61" t="e">
        <f t="shared" si="1"/>
        <v>#REF!</v>
      </c>
      <c r="D61" t="e">
        <f>VLOOKUP(C61,produits!A:B,2,0)</f>
        <v>#REF!</v>
      </c>
      <c r="E61">
        <v>1</v>
      </c>
      <c r="F61">
        <v>1</v>
      </c>
      <c r="G61">
        <v>1</v>
      </c>
      <c r="H61" t="s">
        <v>16</v>
      </c>
      <c r="I61" t="s">
        <v>16</v>
      </c>
      <c r="J61" t="s">
        <v>17</v>
      </c>
      <c r="K61">
        <v>2</v>
      </c>
      <c r="L61" t="e">
        <f>VLOOKUP(C61,produits!A:D,4,0)</f>
        <v>#REF!</v>
      </c>
      <c r="M61" t="e">
        <f>VLOOKUP(C61,produits!A:F,6,0)</f>
        <v>#REF!</v>
      </c>
      <c r="N61" t="e">
        <f>VLOOKUP(C61,produits!A:G,7,0)</f>
        <v>#REF!</v>
      </c>
      <c r="O61" t="s">
        <v>16</v>
      </c>
    </row>
    <row r="62" spans="1:18" x14ac:dyDescent="0.2">
      <c r="A62" s="17">
        <v>4</v>
      </c>
      <c r="B62" s="13" t="str">
        <f>VLOOKUP(A62,pack!A:B,2,0)</f>
        <v>10'' RUN RIDE 500 ORANGE</v>
      </c>
      <c r="C62" t="e">
        <f t="shared" si="1"/>
        <v>#REF!</v>
      </c>
      <c r="D62" t="e">
        <f>VLOOKUP(C62,produits!A:B,2,0)</f>
        <v>#REF!</v>
      </c>
      <c r="E62">
        <v>1</v>
      </c>
      <c r="F62">
        <v>1</v>
      </c>
      <c r="G62">
        <v>1</v>
      </c>
      <c r="H62" t="s">
        <v>16</v>
      </c>
      <c r="I62" t="s">
        <v>16</v>
      </c>
      <c r="J62" t="s">
        <v>17</v>
      </c>
      <c r="K62">
        <v>2</v>
      </c>
      <c r="L62" t="e">
        <f>VLOOKUP(C62,produits!A:D,4,0)</f>
        <v>#REF!</v>
      </c>
      <c r="M62" t="e">
        <f>VLOOKUP(C62,produits!A:F,6,0)</f>
        <v>#REF!</v>
      </c>
      <c r="N62" t="e">
        <f>VLOOKUP(C62,produits!A:G,7,0)</f>
        <v>#REF!</v>
      </c>
      <c r="O62" t="s">
        <v>16</v>
      </c>
    </row>
    <row r="63" spans="1:18" x14ac:dyDescent="0.2">
      <c r="A63" s="17">
        <v>3</v>
      </c>
      <c r="B63" s="13" t="str">
        <f>VLOOKUP(A63,pack!A:B,2,0)</f>
        <v>10'' RUN RIDE 520 CRUISER SILVER</v>
      </c>
      <c r="C63" t="e">
        <f t="shared" si="1"/>
        <v>#REF!</v>
      </c>
      <c r="D63" t="e">
        <f>VLOOKUP(C63,produits!A:B,2,0)</f>
        <v>#REF!</v>
      </c>
      <c r="E63">
        <v>1</v>
      </c>
      <c r="F63">
        <v>1</v>
      </c>
      <c r="G63">
        <v>1</v>
      </c>
      <c r="H63" t="s">
        <v>16</v>
      </c>
      <c r="I63" t="s">
        <v>16</v>
      </c>
      <c r="J63" t="s">
        <v>17</v>
      </c>
      <c r="K63">
        <v>2</v>
      </c>
      <c r="L63" t="e">
        <f>VLOOKUP(C63,produits!A:D,4,0)</f>
        <v>#REF!</v>
      </c>
      <c r="M63" t="e">
        <f>VLOOKUP(C63,produits!A:F,6,0)</f>
        <v>#REF!</v>
      </c>
      <c r="N63" t="e">
        <f>VLOOKUP(C63,produits!A:G,7,0)</f>
        <v>#REF!</v>
      </c>
      <c r="O63" t="s">
        <v>16</v>
      </c>
    </row>
    <row r="64" spans="1:18" x14ac:dyDescent="0.2">
      <c r="A64" s="17">
        <v>6</v>
      </c>
      <c r="B64" s="13" t="str">
        <f>VLOOKUP(A64,pack!A:B,2,0)</f>
        <v>10'' RUN RIDE 520 NOIR JAUNE VTT</v>
      </c>
      <c r="C64" t="e">
        <f t="shared" si="1"/>
        <v>#REF!</v>
      </c>
      <c r="D64" t="e">
        <f>VLOOKUP(C64,produits!A:B,2,0)</f>
        <v>#REF!</v>
      </c>
      <c r="E64">
        <v>1</v>
      </c>
      <c r="F64">
        <v>1</v>
      </c>
      <c r="G64">
        <v>1</v>
      </c>
      <c r="H64" t="s">
        <v>16</v>
      </c>
      <c r="I64" t="s">
        <v>16</v>
      </c>
      <c r="J64" t="s">
        <v>17</v>
      </c>
      <c r="K64">
        <v>2</v>
      </c>
      <c r="L64" t="e">
        <f>VLOOKUP(C64,produits!A:D,4,0)</f>
        <v>#REF!</v>
      </c>
      <c r="M64" t="e">
        <f>VLOOKUP(C64,produits!A:F,6,0)</f>
        <v>#REF!</v>
      </c>
      <c r="N64" t="e">
        <f>VLOOKUP(C64,produits!A:G,7,0)</f>
        <v>#REF!</v>
      </c>
      <c r="O64" t="s">
        <v>16</v>
      </c>
    </row>
    <row r="65" spans="1:15" x14ac:dyDescent="0.2">
      <c r="A65" s="17">
        <v>5</v>
      </c>
      <c r="B65" s="13" t="str">
        <f>VLOOKUP(A65,pack!A:B,2,0)</f>
        <v>10'' RUN RIDE 520 CRUISER NOIR</v>
      </c>
      <c r="C65" t="e">
        <f t="shared" si="1"/>
        <v>#REF!</v>
      </c>
      <c r="D65" t="e">
        <f>VLOOKUP(C65,produits!A:B,2,0)</f>
        <v>#REF!</v>
      </c>
      <c r="E65">
        <v>1</v>
      </c>
      <c r="F65">
        <v>1</v>
      </c>
      <c r="G65">
        <v>1</v>
      </c>
      <c r="H65" t="s">
        <v>16</v>
      </c>
      <c r="I65" t="s">
        <v>16</v>
      </c>
      <c r="J65" t="s">
        <v>17</v>
      </c>
      <c r="K65">
        <v>2</v>
      </c>
      <c r="L65" t="e">
        <f>VLOOKUP(C65,produits!A:D,4,0)</f>
        <v>#REF!</v>
      </c>
      <c r="M65" t="e">
        <f>VLOOKUP(C65,produits!A:F,6,0)</f>
        <v>#REF!</v>
      </c>
      <c r="N65" t="e">
        <f>VLOOKUP(C65,produits!A:G,7,0)</f>
        <v>#REF!</v>
      </c>
      <c r="O65" t="s">
        <v>16</v>
      </c>
    </row>
    <row r="66" spans="1:15" x14ac:dyDescent="0.2">
      <c r="A66" s="17">
        <v>8</v>
      </c>
      <c r="B66" s="13" t="str">
        <f>VLOOKUP(A66,pack!A:B,2,0)</f>
        <v>10'' RUN RIDE 520 MTB ROUGE</v>
      </c>
      <c r="C66" t="e">
        <f t="shared" si="1"/>
        <v>#REF!</v>
      </c>
      <c r="D66" t="e">
        <f>VLOOKUP(C66,produits!A:B,2,0)</f>
        <v>#REF!</v>
      </c>
      <c r="E66">
        <v>1</v>
      </c>
      <c r="F66">
        <v>1</v>
      </c>
      <c r="G66">
        <v>1</v>
      </c>
      <c r="H66" t="s">
        <v>16</v>
      </c>
      <c r="I66" t="s">
        <v>16</v>
      </c>
      <c r="J66" t="s">
        <v>17</v>
      </c>
      <c r="K66">
        <v>2</v>
      </c>
      <c r="L66" t="e">
        <f>VLOOKUP(C66,produits!A:D,4,0)</f>
        <v>#REF!</v>
      </c>
      <c r="M66" t="e">
        <f>VLOOKUP(C66,produits!A:F,6,0)</f>
        <v>#REF!</v>
      </c>
      <c r="N66" t="e">
        <f>VLOOKUP(C66,produits!A:G,7,0)</f>
        <v>#REF!</v>
      </c>
      <c r="O66" t="s">
        <v>16</v>
      </c>
    </row>
    <row r="67" spans="1:15" x14ac:dyDescent="0.2">
      <c r="A67" s="17">
        <v>9</v>
      </c>
      <c r="B67" s="13" t="str">
        <f>VLOOKUP(A67,pack!A:B,2,0)</f>
        <v>10'' RUN RIDE 900</v>
      </c>
      <c r="C67" t="e">
        <f t="shared" si="1"/>
        <v>#REF!</v>
      </c>
      <c r="D67" t="e">
        <f>VLOOKUP(C67,produits!A:B,2,0)</f>
        <v>#REF!</v>
      </c>
      <c r="E67">
        <v>1</v>
      </c>
      <c r="F67">
        <v>1</v>
      </c>
      <c r="G67">
        <v>1</v>
      </c>
      <c r="H67" t="s">
        <v>16</v>
      </c>
      <c r="I67" t="s">
        <v>16</v>
      </c>
      <c r="J67" t="s">
        <v>17</v>
      </c>
      <c r="K67">
        <v>2</v>
      </c>
      <c r="L67" t="e">
        <f>VLOOKUP(C67,produits!A:D,4,0)</f>
        <v>#REF!</v>
      </c>
      <c r="M67" t="e">
        <f>VLOOKUP(C67,produits!A:F,6,0)</f>
        <v>#REF!</v>
      </c>
      <c r="N67" t="e">
        <f>VLOOKUP(C67,produits!A:G,7,0)</f>
        <v>#REF!</v>
      </c>
      <c r="O67" t="s">
        <v>16</v>
      </c>
    </row>
    <row r="68" spans="1:15" x14ac:dyDescent="0.2">
      <c r="A68" s="17">
        <v>10</v>
      </c>
      <c r="B68" s="13" t="str">
        <f>VLOOKUP(A68,pack!A:B,2,0)</f>
        <v>14'' 3-5 ANS 100 ARCTIC</v>
      </c>
      <c r="C68" t="e">
        <f t="shared" si="1"/>
        <v>#REF!</v>
      </c>
      <c r="D68" t="e">
        <f>VLOOKUP(C68,produits!A:B,2,0)</f>
        <v>#REF!</v>
      </c>
      <c r="E68">
        <v>1</v>
      </c>
      <c r="F68">
        <v>1</v>
      </c>
      <c r="G68">
        <v>1</v>
      </c>
      <c r="H68" t="s">
        <v>16</v>
      </c>
      <c r="I68" t="s">
        <v>16</v>
      </c>
      <c r="J68" t="s">
        <v>17</v>
      </c>
      <c r="K68">
        <v>2</v>
      </c>
      <c r="L68" t="e">
        <f>VLOOKUP(C68,produits!A:D,4,0)</f>
        <v>#REF!</v>
      </c>
      <c r="M68" t="e">
        <f>VLOOKUP(C68,produits!A:F,6,0)</f>
        <v>#REF!</v>
      </c>
      <c r="N68" t="e">
        <f>VLOOKUP(C68,produits!A:G,7,0)</f>
        <v>#REF!</v>
      </c>
      <c r="O68" t="s">
        <v>16</v>
      </c>
    </row>
    <row r="69" spans="1:15" x14ac:dyDescent="0.2">
      <c r="A69" s="17">
        <v>12</v>
      </c>
      <c r="B69" s="13" t="str">
        <f>VLOOKUP(A69,pack!A:B,2,0)</f>
        <v>14'' 3-5 ANS 500 DINOSAURE</v>
      </c>
      <c r="C69" t="e">
        <f t="shared" si="1"/>
        <v>#REF!</v>
      </c>
      <c r="D69" t="e">
        <f>VLOOKUP(C69,produits!A:B,2,0)</f>
        <v>#REF!</v>
      </c>
      <c r="E69">
        <v>1</v>
      </c>
      <c r="F69">
        <v>1</v>
      </c>
      <c r="G69">
        <v>1</v>
      </c>
      <c r="H69" t="s">
        <v>16</v>
      </c>
      <c r="I69" t="s">
        <v>16</v>
      </c>
      <c r="J69" t="s">
        <v>17</v>
      </c>
      <c r="K69">
        <v>2</v>
      </c>
      <c r="L69" t="e">
        <f>VLOOKUP(C69,produits!A:D,4,0)</f>
        <v>#REF!</v>
      </c>
      <c r="M69" t="e">
        <f>VLOOKUP(C69,produits!A:F,6,0)</f>
        <v>#REF!</v>
      </c>
      <c r="N69" t="e">
        <f>VLOOKUP(C69,produits!A:G,7,0)</f>
        <v>#REF!</v>
      </c>
      <c r="O69" t="s">
        <v>16</v>
      </c>
    </row>
    <row r="70" spans="1:15" x14ac:dyDescent="0.2">
      <c r="A70" s="17">
        <v>15</v>
      </c>
      <c r="B70" s="13" t="str">
        <f>VLOOKUP(A70,pack!A:B,2,0)</f>
        <v>14'' 3-5 ANS 500 MONSTERS</v>
      </c>
      <c r="C70" t="e">
        <f t="shared" si="1"/>
        <v>#REF!</v>
      </c>
      <c r="D70" t="e">
        <f>VLOOKUP(C70,produits!A:B,2,0)</f>
        <v>#REF!</v>
      </c>
      <c r="E70">
        <v>1</v>
      </c>
      <c r="F70">
        <v>1</v>
      </c>
      <c r="G70">
        <v>1</v>
      </c>
      <c r="H70" t="s">
        <v>16</v>
      </c>
      <c r="I70" t="s">
        <v>16</v>
      </c>
      <c r="J70" t="s">
        <v>17</v>
      </c>
      <c r="K70">
        <v>2</v>
      </c>
      <c r="L70" t="e">
        <f>VLOOKUP(C70,produits!A:D,4,0)</f>
        <v>#REF!</v>
      </c>
      <c r="M70" t="e">
        <f>VLOOKUP(C70,produits!A:F,6,0)</f>
        <v>#REF!</v>
      </c>
      <c r="N70" t="e">
        <f>VLOOKUP(C70,produits!A:G,7,0)</f>
        <v>#REF!</v>
      </c>
      <c r="O70" t="s">
        <v>16</v>
      </c>
    </row>
    <row r="71" spans="1:15" x14ac:dyDescent="0.2">
      <c r="A71" s="17">
        <v>14</v>
      </c>
      <c r="B71" s="13" t="str">
        <f>VLOOKUP(A71,pack!A:B,2,0)</f>
        <v>14'' 3-5 ANS 500 OCEAN</v>
      </c>
      <c r="C71" t="e">
        <f t="shared" si="1"/>
        <v>#REF!</v>
      </c>
      <c r="D71" t="e">
        <f>VLOOKUP(C71,produits!A:B,2,0)</f>
        <v>#REF!</v>
      </c>
      <c r="E71">
        <v>1</v>
      </c>
      <c r="F71">
        <v>1</v>
      </c>
      <c r="G71">
        <v>1</v>
      </c>
      <c r="H71" t="s">
        <v>16</v>
      </c>
      <c r="I71" t="s">
        <v>16</v>
      </c>
      <c r="J71" t="s">
        <v>17</v>
      </c>
      <c r="K71">
        <v>2</v>
      </c>
      <c r="L71" t="e">
        <f>VLOOKUP(C71,produits!A:D,4,0)</f>
        <v>#REF!</v>
      </c>
      <c r="M71" t="e">
        <f>VLOOKUP(C71,produits!A:F,6,0)</f>
        <v>#REF!</v>
      </c>
      <c r="N71" t="e">
        <f>VLOOKUP(C71,produits!A:G,7,0)</f>
        <v>#REF!</v>
      </c>
      <c r="O71" t="s">
        <v>16</v>
      </c>
    </row>
    <row r="72" spans="1:15" x14ac:dyDescent="0.2">
      <c r="A72" s="17">
        <v>13</v>
      </c>
      <c r="B72" s="13" t="str">
        <f>VLOOKUP(A72,pack!A:B,2,0)</f>
        <v>14'' 3-5 ANS 500 ROBOT</v>
      </c>
      <c r="C72" t="e">
        <f t="shared" si="1"/>
        <v>#REF!</v>
      </c>
      <c r="D72" t="e">
        <f>VLOOKUP(C72,produits!A:B,2,0)</f>
        <v>#REF!</v>
      </c>
      <c r="E72">
        <v>1</v>
      </c>
      <c r="F72">
        <v>1</v>
      </c>
      <c r="G72">
        <v>1</v>
      </c>
      <c r="H72" t="s">
        <v>16</v>
      </c>
      <c r="I72" t="s">
        <v>16</v>
      </c>
      <c r="J72" t="s">
        <v>17</v>
      </c>
      <c r="K72">
        <v>2</v>
      </c>
      <c r="L72" t="e">
        <f>VLOOKUP(C72,produits!A:D,4,0)</f>
        <v>#REF!</v>
      </c>
      <c r="M72" t="e">
        <f>VLOOKUP(C72,produits!A:F,6,0)</f>
        <v>#REF!</v>
      </c>
      <c r="N72" t="e">
        <f>VLOOKUP(C72,produits!A:G,7,0)</f>
        <v>#REF!</v>
      </c>
      <c r="O72" t="s">
        <v>16</v>
      </c>
    </row>
    <row r="73" spans="1:15" x14ac:dyDescent="0.2">
      <c r="A73" s="17">
        <v>11</v>
      </c>
      <c r="B73" s="13" t="str">
        <f>VLOOKUP(A73,pack!A:B,2,0)</f>
        <v>14'' 3-5 ANS 500 UNICORN</v>
      </c>
      <c r="C73" t="e">
        <f t="shared" si="1"/>
        <v>#REF!</v>
      </c>
      <c r="D73" t="e">
        <f>VLOOKUP(C73,produits!A:B,2,0)</f>
        <v>#REF!</v>
      </c>
      <c r="E73">
        <v>1</v>
      </c>
      <c r="F73">
        <v>1</v>
      </c>
      <c r="G73">
        <v>1</v>
      </c>
      <c r="H73" t="s">
        <v>16</v>
      </c>
      <c r="I73" t="s">
        <v>16</v>
      </c>
      <c r="J73" t="s">
        <v>17</v>
      </c>
      <c r="K73">
        <v>2</v>
      </c>
      <c r="L73" t="e">
        <f>VLOOKUP(C73,produits!A:D,4,0)</f>
        <v>#REF!</v>
      </c>
      <c r="M73" t="e">
        <f>VLOOKUP(C73,produits!A:F,6,0)</f>
        <v>#REF!</v>
      </c>
      <c r="N73" t="e">
        <f>VLOOKUP(C73,produits!A:G,7,0)</f>
        <v>#REF!</v>
      </c>
      <c r="O73" t="s">
        <v>16</v>
      </c>
    </row>
    <row r="74" spans="1:15" x14ac:dyDescent="0.2">
      <c r="A74" s="17">
        <v>16</v>
      </c>
      <c r="B74" s="13" t="str">
        <f>VLOOKUP(A74,pack!A:B,2,0)</f>
        <v>16'' 4-6 ANS 100 INUIT</v>
      </c>
      <c r="C74" t="e">
        <f t="shared" si="1"/>
        <v>#REF!</v>
      </c>
      <c r="D74" t="e">
        <f>VLOOKUP(C74,produits!A:B,2,0)</f>
        <v>#REF!</v>
      </c>
      <c r="E74">
        <v>1</v>
      </c>
      <c r="F74">
        <v>1</v>
      </c>
      <c r="G74">
        <v>1</v>
      </c>
      <c r="H74" t="s">
        <v>16</v>
      </c>
      <c r="I74" t="s">
        <v>16</v>
      </c>
      <c r="J74" t="s">
        <v>17</v>
      </c>
      <c r="K74">
        <v>2</v>
      </c>
      <c r="L74" t="e">
        <f>VLOOKUP(C74,produits!A:D,4,0)</f>
        <v>#REF!</v>
      </c>
      <c r="M74" t="e">
        <f>VLOOKUP(C74,produits!A:F,6,0)</f>
        <v>#REF!</v>
      </c>
      <c r="N74" t="e">
        <f>VLOOKUP(C74,produits!A:G,7,0)</f>
        <v>#REF!</v>
      </c>
      <c r="O74" t="s">
        <v>16</v>
      </c>
    </row>
    <row r="75" spans="1:15" x14ac:dyDescent="0.2">
      <c r="A75" s="17">
        <v>23</v>
      </c>
      <c r="B75" s="13" t="str">
        <f>VLOOKUP(A75,pack!A:B,2,0)</f>
        <v>16'' 4-6 ANS 500 ASTRONAUT</v>
      </c>
      <c r="C75" t="e">
        <f t="shared" si="1"/>
        <v>#REF!</v>
      </c>
      <c r="D75" t="e">
        <f>VLOOKUP(C75,produits!A:B,2,0)</f>
        <v>#REF!</v>
      </c>
      <c r="E75">
        <v>1</v>
      </c>
      <c r="F75">
        <v>1</v>
      </c>
      <c r="G75">
        <v>1</v>
      </c>
      <c r="H75" t="s">
        <v>16</v>
      </c>
      <c r="I75" t="s">
        <v>16</v>
      </c>
      <c r="J75" t="s">
        <v>17</v>
      </c>
      <c r="K75">
        <v>2</v>
      </c>
      <c r="L75" t="e">
        <f>VLOOKUP(C75,produits!A:D,4,0)</f>
        <v>#REF!</v>
      </c>
      <c r="M75" t="e">
        <f>VLOOKUP(C75,produits!A:F,6,0)</f>
        <v>#REF!</v>
      </c>
      <c r="N75" t="e">
        <f>VLOOKUP(C75,produits!A:G,7,0)</f>
        <v>#REF!</v>
      </c>
      <c r="O75" t="s">
        <v>16</v>
      </c>
    </row>
    <row r="76" spans="1:15" x14ac:dyDescent="0.2">
      <c r="A76" s="17">
        <v>20</v>
      </c>
      <c r="B76" s="13" t="str">
        <f>VLOOKUP(A76,pack!A:B,2,0)</f>
        <v>16'' 4-6 ANS 500 BLUE PRINCESS</v>
      </c>
      <c r="C76" t="e">
        <f t="shared" si="1"/>
        <v>#REF!</v>
      </c>
      <c r="D76" t="e">
        <f>VLOOKUP(C76,produits!A:B,2,0)</f>
        <v>#REF!</v>
      </c>
      <c r="E76">
        <v>1</v>
      </c>
      <c r="F76">
        <v>1</v>
      </c>
      <c r="G76">
        <v>1</v>
      </c>
      <c r="H76" t="s">
        <v>16</v>
      </c>
      <c r="I76" t="s">
        <v>16</v>
      </c>
      <c r="J76" t="s">
        <v>17</v>
      </c>
      <c r="K76">
        <v>2</v>
      </c>
      <c r="L76" t="e">
        <f>VLOOKUP(C76,produits!A:D,4,0)</f>
        <v>#REF!</v>
      </c>
      <c r="M76" t="e">
        <f>VLOOKUP(C76,produits!A:F,6,0)</f>
        <v>#REF!</v>
      </c>
      <c r="N76" t="e">
        <f>VLOOKUP(C76,produits!A:G,7,0)</f>
        <v>#REF!</v>
      </c>
      <c r="O76" t="s">
        <v>16</v>
      </c>
    </row>
    <row r="77" spans="1:15" x14ac:dyDescent="0.2">
      <c r="A77" s="17">
        <v>17</v>
      </c>
      <c r="B77" s="13" t="str">
        <f>VLOOKUP(A77,pack!A:B,2,0)</f>
        <v>16'' 4-6 ANS 500 DARK HERO</v>
      </c>
      <c r="C77" t="e">
        <f t="shared" si="1"/>
        <v>#REF!</v>
      </c>
      <c r="D77" t="e">
        <f>VLOOKUP(C77,produits!A:B,2,0)</f>
        <v>#REF!</v>
      </c>
      <c r="E77">
        <v>1</v>
      </c>
      <c r="F77">
        <v>1</v>
      </c>
      <c r="G77">
        <v>1</v>
      </c>
      <c r="H77" t="s">
        <v>16</v>
      </c>
      <c r="I77" t="s">
        <v>16</v>
      </c>
      <c r="J77" t="s">
        <v>17</v>
      </c>
      <c r="K77">
        <v>2</v>
      </c>
      <c r="L77" t="e">
        <f>VLOOKUP(C77,produits!A:D,4,0)</f>
        <v>#REF!</v>
      </c>
      <c r="M77" t="e">
        <f>VLOOKUP(C77,produits!A:F,6,0)</f>
        <v>#REF!</v>
      </c>
      <c r="N77" t="e">
        <f>VLOOKUP(C77,produits!A:G,7,0)</f>
        <v>#REF!</v>
      </c>
      <c r="O77" t="s">
        <v>16</v>
      </c>
    </row>
    <row r="78" spans="1:15" x14ac:dyDescent="0.2">
      <c r="A78" s="17">
        <v>19</v>
      </c>
      <c r="B78" s="13" t="str">
        <f>VLOOKUP(A78,pack!A:B,2,0)</f>
        <v>16'' 4-6 ANS 500 DOCTO GIRL</v>
      </c>
      <c r="C78" t="e">
        <f t="shared" si="1"/>
        <v>#REF!</v>
      </c>
      <c r="D78" t="e">
        <f>VLOOKUP(C78,produits!A:B,2,0)</f>
        <v>#REF!</v>
      </c>
      <c r="E78">
        <v>1</v>
      </c>
      <c r="F78">
        <v>1</v>
      </c>
      <c r="G78">
        <v>1</v>
      </c>
      <c r="H78" t="s">
        <v>16</v>
      </c>
      <c r="I78" t="s">
        <v>16</v>
      </c>
      <c r="J78" t="s">
        <v>17</v>
      </c>
      <c r="K78">
        <v>2</v>
      </c>
      <c r="L78" t="e">
        <f>VLOOKUP(C78,produits!A:D,4,0)</f>
        <v>#REF!</v>
      </c>
      <c r="M78" t="e">
        <f>VLOOKUP(C78,produits!A:F,6,0)</f>
        <v>#REF!</v>
      </c>
      <c r="N78" t="e">
        <f>VLOOKUP(C78,produits!A:G,7,0)</f>
        <v>#REF!</v>
      </c>
      <c r="O78" t="s">
        <v>16</v>
      </c>
    </row>
    <row r="79" spans="1:15" x14ac:dyDescent="0.2">
      <c r="A79" s="17">
        <v>18</v>
      </c>
      <c r="B79" s="13" t="str">
        <f>VLOOKUP(A79,pack!A:B,2,0)</f>
        <v>16'' 4-6 ANS 500 ROBOT</v>
      </c>
      <c r="C79" t="e">
        <f t="shared" si="1"/>
        <v>#REF!</v>
      </c>
      <c r="D79" t="e">
        <f>VLOOKUP(C79,produits!A:B,2,0)</f>
        <v>#REF!</v>
      </c>
      <c r="E79">
        <v>1</v>
      </c>
      <c r="F79">
        <v>1</v>
      </c>
      <c r="G79">
        <v>1</v>
      </c>
      <c r="H79" t="s">
        <v>16</v>
      </c>
      <c r="I79" t="s">
        <v>16</v>
      </c>
      <c r="J79" t="s">
        <v>17</v>
      </c>
      <c r="K79">
        <v>2</v>
      </c>
      <c r="L79" t="e">
        <f>VLOOKUP(C79,produits!A:D,4,0)</f>
        <v>#REF!</v>
      </c>
      <c r="M79" t="e">
        <f>VLOOKUP(C79,produits!A:F,6,0)</f>
        <v>#REF!</v>
      </c>
      <c r="N79" t="e">
        <f>VLOOKUP(C79,produits!A:G,7,0)</f>
        <v>#REF!</v>
      </c>
      <c r="O79" t="s">
        <v>16</v>
      </c>
    </row>
    <row r="80" spans="1:15" x14ac:dyDescent="0.2">
      <c r="A80" s="17">
        <v>21</v>
      </c>
      <c r="B80" s="13" t="str">
        <f>VLOOKUP(A80,pack!A:B,2,0)</f>
        <v>16'' 4-6 ANS 500 SPY HERO GIRL</v>
      </c>
      <c r="C80" t="e">
        <f t="shared" si="1"/>
        <v>#REF!</v>
      </c>
      <c r="D80" t="e">
        <f>VLOOKUP(C80,produits!A:B,2,0)</f>
        <v>#REF!</v>
      </c>
      <c r="E80">
        <v>1</v>
      </c>
      <c r="F80">
        <v>1</v>
      </c>
      <c r="G80">
        <v>1</v>
      </c>
      <c r="H80" t="s">
        <v>16</v>
      </c>
      <c r="I80" t="s">
        <v>16</v>
      </c>
      <c r="J80" t="s">
        <v>17</v>
      </c>
      <c r="K80">
        <v>2</v>
      </c>
      <c r="L80" t="e">
        <f>VLOOKUP(C80,produits!A:D,4,0)</f>
        <v>#REF!</v>
      </c>
      <c r="M80" t="e">
        <f>VLOOKUP(C80,produits!A:F,6,0)</f>
        <v>#REF!</v>
      </c>
      <c r="N80" t="e">
        <f>VLOOKUP(C80,produits!A:G,7,0)</f>
        <v>#REF!</v>
      </c>
      <c r="O80" t="s">
        <v>16</v>
      </c>
    </row>
    <row r="81" spans="1:15" x14ac:dyDescent="0.2">
      <c r="A81" s="17">
        <v>22</v>
      </c>
      <c r="B81" s="13" t="str">
        <f>VLOOKUP(A81,pack!A:B,2,0)</f>
        <v>16'' 4-6 ANS 900 WILD DINO</v>
      </c>
      <c r="C81" t="e">
        <f t="shared" si="1"/>
        <v>#REF!</v>
      </c>
      <c r="D81" t="e">
        <f>VLOOKUP(C81,produits!A:B,2,0)</f>
        <v>#REF!</v>
      </c>
      <c r="E81">
        <v>1</v>
      </c>
      <c r="F81">
        <v>1</v>
      </c>
      <c r="G81">
        <v>1</v>
      </c>
      <c r="H81" t="s">
        <v>16</v>
      </c>
      <c r="I81" t="s">
        <v>16</v>
      </c>
      <c r="J81" t="s">
        <v>17</v>
      </c>
      <c r="K81">
        <v>2</v>
      </c>
      <c r="L81" t="e">
        <f>VLOOKUP(C81,produits!A:D,4,0)</f>
        <v>#REF!</v>
      </c>
      <c r="M81" t="e">
        <f>VLOOKUP(C81,produits!A:F,6,0)</f>
        <v>#REF!</v>
      </c>
      <c r="N81" t="e">
        <f>VLOOKUP(C81,produits!A:G,7,0)</f>
        <v>#REF!</v>
      </c>
      <c r="O81" t="s">
        <v>16</v>
      </c>
    </row>
    <row r="82" spans="1:15" x14ac:dyDescent="0.2">
      <c r="A82" s="17">
        <v>52</v>
      </c>
      <c r="B82" s="13" t="str">
        <f>VLOOKUP(A82,pack!A:B,2,0)</f>
        <v>VILLE 20'' 6-8 ANS MISTIGIRL 540</v>
      </c>
      <c r="C82" t="e">
        <f t="shared" si="1"/>
        <v>#REF!</v>
      </c>
      <c r="D82" t="e">
        <f>VLOOKUP(C82,produits!A:B,2,0)</f>
        <v>#REF!</v>
      </c>
      <c r="E82">
        <v>1</v>
      </c>
      <c r="F82">
        <v>1</v>
      </c>
      <c r="G82">
        <v>1</v>
      </c>
      <c r="H82" t="s">
        <v>16</v>
      </c>
      <c r="I82" t="s">
        <v>16</v>
      </c>
      <c r="J82" t="s">
        <v>17</v>
      </c>
      <c r="K82">
        <v>2</v>
      </c>
      <c r="L82" t="e">
        <f>VLOOKUP(C82,produits!A:D,4,0)</f>
        <v>#REF!</v>
      </c>
      <c r="M82" t="e">
        <f>VLOOKUP(C82,produits!A:F,6,0)</f>
        <v>#REF!</v>
      </c>
      <c r="N82" t="e">
        <f>VLOOKUP(C82,produits!A:G,7,0)</f>
        <v>#REF!</v>
      </c>
      <c r="O82" t="s">
        <v>16</v>
      </c>
    </row>
    <row r="83" spans="1:15" x14ac:dyDescent="0.2">
      <c r="A83" s="17">
        <v>51</v>
      </c>
      <c r="B83" s="13" t="str">
        <f>VLOOKUP(A83,pack!A:B,2,0)</f>
        <v>VILLE 20'' 6-8 ANS RACINGBOY 540</v>
      </c>
      <c r="C83" t="e">
        <f t="shared" si="1"/>
        <v>#REF!</v>
      </c>
      <c r="D83" t="e">
        <f>VLOOKUP(C83,produits!A:B,2,0)</f>
        <v>#REF!</v>
      </c>
      <c r="E83">
        <v>1</v>
      </c>
      <c r="F83">
        <v>1</v>
      </c>
      <c r="G83">
        <v>1</v>
      </c>
      <c r="H83" t="s">
        <v>16</v>
      </c>
      <c r="I83" t="s">
        <v>16</v>
      </c>
      <c r="J83" t="s">
        <v>17</v>
      </c>
      <c r="K83">
        <v>2</v>
      </c>
      <c r="L83" t="e">
        <f>VLOOKUP(C83,produits!A:D,4,0)</f>
        <v>#REF!</v>
      </c>
      <c r="M83" t="e">
        <f>VLOOKUP(C83,produits!A:F,6,0)</f>
        <v>#REF!</v>
      </c>
      <c r="N83" t="e">
        <f>VLOOKUP(C83,produits!A:G,7,0)</f>
        <v>#REF!</v>
      </c>
      <c r="O83" t="s">
        <v>16</v>
      </c>
    </row>
    <row r="84" spans="1:15" x14ac:dyDescent="0.2">
      <c r="A84" s="17">
        <v>49</v>
      </c>
      <c r="B84" s="13" t="str">
        <f>VLOOKUP(A84,pack!A:B,2,0)</f>
        <v>VILLE 24'' 8-12 ANS POPLY 540</v>
      </c>
      <c r="C84" t="e">
        <f t="shared" si="1"/>
        <v>#REF!</v>
      </c>
      <c r="D84" t="e">
        <f>VLOOKUP(C84,produits!A:B,2,0)</f>
        <v>#REF!</v>
      </c>
      <c r="E84">
        <v>1</v>
      </c>
      <c r="F84">
        <v>1</v>
      </c>
      <c r="G84">
        <v>1</v>
      </c>
      <c r="H84" t="s">
        <v>16</v>
      </c>
      <c r="I84" t="s">
        <v>16</v>
      </c>
      <c r="J84" t="s">
        <v>17</v>
      </c>
      <c r="K84">
        <v>2</v>
      </c>
      <c r="L84" t="e">
        <f>VLOOKUP(C84,produits!A:D,4,0)</f>
        <v>#REF!</v>
      </c>
      <c r="M84" t="e">
        <f>VLOOKUP(C84,produits!A:F,6,0)</f>
        <v>#REF!</v>
      </c>
      <c r="N84" t="e">
        <f>VLOOKUP(C84,produits!A:G,7,0)</f>
        <v>#REF!</v>
      </c>
      <c r="O84" t="s">
        <v>16</v>
      </c>
    </row>
    <row r="85" spans="1:15" x14ac:dyDescent="0.2">
      <c r="A85" s="17">
        <v>50</v>
      </c>
      <c r="B85" s="13" t="str">
        <f>VLOOKUP(A85,pack!A:B,2,0)</f>
        <v>VILLE 24'' 8-12 ANS ROCKRIDER 540</v>
      </c>
      <c r="C85" t="e">
        <f t="shared" si="1"/>
        <v>#REF!</v>
      </c>
      <c r="D85" t="e">
        <f>VLOOKUP(C85,produits!A:B,2,0)</f>
        <v>#REF!</v>
      </c>
      <c r="E85">
        <v>1</v>
      </c>
      <c r="F85">
        <v>1</v>
      </c>
      <c r="G85">
        <v>1</v>
      </c>
      <c r="H85" t="s">
        <v>16</v>
      </c>
      <c r="I85" t="s">
        <v>16</v>
      </c>
      <c r="J85" t="s">
        <v>17</v>
      </c>
      <c r="K85">
        <v>2</v>
      </c>
      <c r="L85" t="e">
        <f>VLOOKUP(C85,produits!A:D,4,0)</f>
        <v>#REF!</v>
      </c>
      <c r="M85" t="e">
        <f>VLOOKUP(C85,produits!A:F,6,0)</f>
        <v>#REF!</v>
      </c>
      <c r="N85" t="e">
        <f>VLOOKUP(C85,produits!A:G,7,0)</f>
        <v>#REF!</v>
      </c>
      <c r="O85" t="s">
        <v>16</v>
      </c>
    </row>
    <row r="86" spans="1:15" x14ac:dyDescent="0.2">
      <c r="A86" s="17">
        <v>35</v>
      </c>
      <c r="B86" s="13" t="str">
        <f>VLOOKUP(A86,pack!A:B,2,0)</f>
        <v>20'' 6-8 ANS MISTIGIRL 300 SINGLE BLANC</v>
      </c>
      <c r="C86" t="e">
        <f t="shared" si="1"/>
        <v>#REF!</v>
      </c>
      <c r="D86" t="e">
        <f>VLOOKUP(C86,produits!A:B,2,0)</f>
        <v>#REF!</v>
      </c>
      <c r="E86">
        <v>1</v>
      </c>
      <c r="F86">
        <v>1</v>
      </c>
      <c r="G86">
        <v>1</v>
      </c>
      <c r="H86" t="s">
        <v>16</v>
      </c>
      <c r="I86" t="s">
        <v>16</v>
      </c>
      <c r="J86" t="s">
        <v>17</v>
      </c>
      <c r="K86">
        <v>2</v>
      </c>
      <c r="L86" t="e">
        <f>VLOOKUP(C86,produits!A:D,4,0)</f>
        <v>#REF!</v>
      </c>
      <c r="M86" t="e">
        <f>VLOOKUP(C86,produits!A:F,6,0)</f>
        <v>#REF!</v>
      </c>
      <c r="N86" t="e">
        <f>VLOOKUP(C86,produits!A:G,7,0)</f>
        <v>#REF!</v>
      </c>
      <c r="O86" t="s">
        <v>16</v>
      </c>
    </row>
    <row r="87" spans="1:15" x14ac:dyDescent="0.2">
      <c r="A87" s="17">
        <v>42</v>
      </c>
      <c r="B87" s="13" t="str">
        <f>VLOOKUP(A87,pack!A:B,2,0)</f>
        <v>VTC 20'' 6-8 ANS ORIGINAL 100</v>
      </c>
      <c r="C87" t="e">
        <f t="shared" si="1"/>
        <v>#REF!</v>
      </c>
      <c r="D87" t="e">
        <f>VLOOKUP(C87,produits!A:B,2,0)</f>
        <v>#REF!</v>
      </c>
      <c r="E87">
        <v>1</v>
      </c>
      <c r="F87">
        <v>1</v>
      </c>
      <c r="G87">
        <v>1</v>
      </c>
      <c r="H87" t="s">
        <v>16</v>
      </c>
      <c r="I87" t="s">
        <v>16</v>
      </c>
      <c r="J87" t="s">
        <v>17</v>
      </c>
      <c r="K87">
        <v>2</v>
      </c>
      <c r="L87" t="e">
        <f>VLOOKUP(C87,produits!A:D,4,0)</f>
        <v>#REF!</v>
      </c>
      <c r="M87" t="e">
        <f>VLOOKUP(C87,produits!A:F,6,0)</f>
        <v>#REF!</v>
      </c>
      <c r="N87" t="e">
        <f>VLOOKUP(C87,produits!A:G,7,0)</f>
        <v>#REF!</v>
      </c>
      <c r="O87" t="s">
        <v>16</v>
      </c>
    </row>
    <row r="88" spans="1:15" x14ac:dyDescent="0.2">
      <c r="A88" s="17">
        <v>44</v>
      </c>
      <c r="B88" s="13" t="str">
        <f>VLOOKUP(A88,pack!A:B,2,0)</f>
        <v>VTC 20'' 6-8 ANS ORIGINAL 120</v>
      </c>
      <c r="C88" t="e">
        <f t="shared" si="1"/>
        <v>#REF!</v>
      </c>
      <c r="D88" t="e">
        <f>VLOOKUP(C88,produits!A:B,2,0)</f>
        <v>#REF!</v>
      </c>
      <c r="E88">
        <v>1</v>
      </c>
      <c r="F88">
        <v>1</v>
      </c>
      <c r="G88">
        <v>1</v>
      </c>
      <c r="H88" t="s">
        <v>16</v>
      </c>
      <c r="I88" t="s">
        <v>16</v>
      </c>
      <c r="J88" t="s">
        <v>17</v>
      </c>
      <c r="K88">
        <v>2</v>
      </c>
      <c r="L88" t="e">
        <f>VLOOKUP(C88,produits!A:D,4,0)</f>
        <v>#REF!</v>
      </c>
      <c r="M88" t="e">
        <f>VLOOKUP(C88,produits!A:F,6,0)</f>
        <v>#REF!</v>
      </c>
      <c r="N88" t="e">
        <f>VLOOKUP(C88,produits!A:G,7,0)</f>
        <v>#REF!</v>
      </c>
      <c r="O88" t="s">
        <v>16</v>
      </c>
    </row>
    <row r="89" spans="1:15" x14ac:dyDescent="0.2">
      <c r="A89" s="17">
        <v>40</v>
      </c>
      <c r="B89" s="13" t="str">
        <f>VLOOKUP(A89,pack!A:B,2,0)</f>
        <v>20'' 6-8 ANS MISTIGIRL 320 CE</v>
      </c>
      <c r="C89" t="e">
        <f t="shared" si="1"/>
        <v>#REF!</v>
      </c>
      <c r="D89" t="e">
        <f>VLOOKUP(C89,produits!A:B,2,0)</f>
        <v>#REF!</v>
      </c>
      <c r="E89">
        <v>1</v>
      </c>
      <c r="F89">
        <v>1</v>
      </c>
      <c r="G89">
        <v>1</v>
      </c>
      <c r="H89" t="s">
        <v>16</v>
      </c>
      <c r="I89" t="s">
        <v>16</v>
      </c>
      <c r="J89" t="s">
        <v>17</v>
      </c>
      <c r="K89">
        <v>2</v>
      </c>
      <c r="L89" t="e">
        <f>VLOOKUP(C89,produits!A:D,4,0)</f>
        <v>#REF!</v>
      </c>
      <c r="M89" t="e">
        <f>VLOOKUP(C89,produits!A:F,6,0)</f>
        <v>#REF!</v>
      </c>
      <c r="N89" t="e">
        <f>VLOOKUP(C89,produits!A:G,7,0)</f>
        <v>#REF!</v>
      </c>
      <c r="O89" t="s">
        <v>16</v>
      </c>
    </row>
    <row r="90" spans="1:15" x14ac:dyDescent="0.2">
      <c r="A90" s="17">
        <v>37</v>
      </c>
      <c r="B90" s="13" t="str">
        <f>VLOOKUP(A90,pack!A:B,2,0)</f>
        <v>20'' 6-8 ANS MISTIGIRL 320 NOIR/ROSE</v>
      </c>
      <c r="C90" t="e">
        <f t="shared" si="1"/>
        <v>#REF!</v>
      </c>
      <c r="D90" t="e">
        <f>VLOOKUP(C90,produits!A:B,2,0)</f>
        <v>#REF!</v>
      </c>
      <c r="E90">
        <v>1</v>
      </c>
      <c r="F90">
        <v>1</v>
      </c>
      <c r="G90">
        <v>1</v>
      </c>
      <c r="H90" t="s">
        <v>16</v>
      </c>
      <c r="I90" t="s">
        <v>16</v>
      </c>
      <c r="J90" t="s">
        <v>17</v>
      </c>
      <c r="K90">
        <v>2</v>
      </c>
      <c r="L90" t="e">
        <f>VLOOKUP(C90,produits!A:D,4,0)</f>
        <v>#REF!</v>
      </c>
      <c r="M90" t="e">
        <f>VLOOKUP(C90,produits!A:F,6,0)</f>
        <v>#REF!</v>
      </c>
      <c r="N90" t="e">
        <f>VLOOKUP(C90,produits!A:G,7,0)</f>
        <v>#REF!</v>
      </c>
      <c r="O90" t="s">
        <v>16</v>
      </c>
    </row>
    <row r="91" spans="1:15" x14ac:dyDescent="0.2">
      <c r="A91" s="17">
        <v>43</v>
      </c>
      <c r="B91" s="13" t="str">
        <f>VLOOKUP(A91,pack!A:B,2,0)</f>
        <v>VTC 24'' 8-12 ANS ORIGINAL 100</v>
      </c>
      <c r="C91" t="e">
        <f t="shared" si="1"/>
        <v>#REF!</v>
      </c>
      <c r="D91" t="e">
        <f>VLOOKUP(C91,produits!A:B,2,0)</f>
        <v>#REF!</v>
      </c>
      <c r="E91">
        <v>1</v>
      </c>
      <c r="F91">
        <v>1</v>
      </c>
      <c r="G91">
        <v>1</v>
      </c>
      <c r="H91" t="s">
        <v>16</v>
      </c>
      <c r="I91" t="s">
        <v>16</v>
      </c>
      <c r="J91" t="s">
        <v>17</v>
      </c>
      <c r="K91">
        <v>2</v>
      </c>
      <c r="L91" t="e">
        <f>VLOOKUP(C91,produits!A:D,4,0)</f>
        <v>#REF!</v>
      </c>
      <c r="M91" t="e">
        <f>VLOOKUP(C91,produits!A:F,6,0)</f>
        <v>#REF!</v>
      </c>
      <c r="N91" t="e">
        <f>VLOOKUP(C91,produits!A:G,7,0)</f>
        <v>#REF!</v>
      </c>
      <c r="O91" t="s">
        <v>16</v>
      </c>
    </row>
    <row r="92" spans="1:15" x14ac:dyDescent="0.2">
      <c r="A92" s="17">
        <v>36</v>
      </c>
      <c r="B92" s="13" t="str">
        <f>VLOOKUP(A92,pack!A:B,2,0)</f>
        <v>24'' 8-12 ANS POPLY 300 BLANC</v>
      </c>
      <c r="C92" t="e">
        <f t="shared" si="1"/>
        <v>#REF!</v>
      </c>
      <c r="D92" t="e">
        <f>VLOOKUP(C92,produits!A:B,2,0)</f>
        <v>#REF!</v>
      </c>
      <c r="E92">
        <v>1</v>
      </c>
      <c r="F92">
        <v>1</v>
      </c>
      <c r="G92">
        <v>1</v>
      </c>
      <c r="H92" t="s">
        <v>16</v>
      </c>
      <c r="I92" t="s">
        <v>16</v>
      </c>
      <c r="J92" t="s">
        <v>17</v>
      </c>
      <c r="K92">
        <v>2</v>
      </c>
      <c r="L92" t="e">
        <f>VLOOKUP(C92,produits!A:D,4,0)</f>
        <v>#REF!</v>
      </c>
      <c r="M92" t="e">
        <f>VLOOKUP(C92,produits!A:F,6,0)</f>
        <v>#REF!</v>
      </c>
      <c r="N92" t="e">
        <f>VLOOKUP(C92,produits!A:G,7,0)</f>
        <v>#REF!</v>
      </c>
      <c r="O92" t="s">
        <v>16</v>
      </c>
    </row>
    <row r="93" spans="1:15" x14ac:dyDescent="0.2">
      <c r="A93" s="17">
        <v>38</v>
      </c>
      <c r="B93" s="13" t="str">
        <f>VLOOKUP(A93,pack!A:B,2,0)</f>
        <v>20'' 6-8 ANS MISTIGIRL 500 ROSE</v>
      </c>
      <c r="C93" t="e">
        <f t="shared" si="1"/>
        <v>#REF!</v>
      </c>
      <c r="D93" t="e">
        <f>VLOOKUP(C93,produits!A:B,2,0)</f>
        <v>#REF!</v>
      </c>
      <c r="E93">
        <v>1</v>
      </c>
      <c r="F93">
        <v>1</v>
      </c>
      <c r="G93">
        <v>1</v>
      </c>
      <c r="H93" t="s">
        <v>16</v>
      </c>
      <c r="I93" t="s">
        <v>16</v>
      </c>
      <c r="J93" t="s">
        <v>17</v>
      </c>
      <c r="K93">
        <v>2</v>
      </c>
      <c r="L93" t="e">
        <f>VLOOKUP(C93,produits!A:D,4,0)</f>
        <v>#REF!</v>
      </c>
      <c r="M93" t="e">
        <f>VLOOKUP(C93,produits!A:F,6,0)</f>
        <v>#REF!</v>
      </c>
      <c r="N93" t="e">
        <f>VLOOKUP(C93,produits!A:G,7,0)</f>
        <v>#REF!</v>
      </c>
      <c r="O93" t="s">
        <v>16</v>
      </c>
    </row>
    <row r="94" spans="1:15" x14ac:dyDescent="0.2">
      <c r="A94" s="17">
        <v>45</v>
      </c>
      <c r="B94" s="13" t="str">
        <f>VLOOKUP(A94,pack!A:B,2,0)</f>
        <v>VTC 20'' 6-8 ANS HYC 500 ORIGINAL</v>
      </c>
      <c r="C94" t="e">
        <f t="shared" si="1"/>
        <v>#REF!</v>
      </c>
      <c r="D94" t="e">
        <f>VLOOKUP(C94,produits!A:B,2,0)</f>
        <v>#REF!</v>
      </c>
      <c r="E94">
        <v>1</v>
      </c>
      <c r="F94">
        <v>1</v>
      </c>
      <c r="G94">
        <v>1</v>
      </c>
      <c r="H94" t="s">
        <v>16</v>
      </c>
      <c r="I94" t="s">
        <v>16</v>
      </c>
      <c r="J94" t="s">
        <v>17</v>
      </c>
      <c r="K94">
        <v>2</v>
      </c>
      <c r="L94" t="e">
        <f>VLOOKUP(C94,produits!A:D,4,0)</f>
        <v>#REF!</v>
      </c>
      <c r="M94" t="e">
        <f>VLOOKUP(C94,produits!A:F,6,0)</f>
        <v>#REF!</v>
      </c>
      <c r="N94" t="e">
        <f>VLOOKUP(C94,produits!A:G,7,0)</f>
        <v>#REF!</v>
      </c>
      <c r="O94" t="s">
        <v>16</v>
      </c>
    </row>
    <row r="95" spans="1:15" x14ac:dyDescent="0.2">
      <c r="A95" s="17">
        <v>47</v>
      </c>
      <c r="B95" s="13" t="str">
        <f>VLOOKUP(A95,pack!A:B,2,0)</f>
        <v>VTC 20'' 6-8 ANS ORIGINAL 500S</v>
      </c>
      <c r="C95" t="e">
        <f t="shared" si="1"/>
        <v>#REF!</v>
      </c>
      <c r="D95" t="e">
        <f>VLOOKUP(C95,produits!A:B,2,0)</f>
        <v>#REF!</v>
      </c>
      <c r="E95">
        <v>1</v>
      </c>
      <c r="F95">
        <v>1</v>
      </c>
      <c r="G95">
        <v>1</v>
      </c>
      <c r="H95" t="s">
        <v>16</v>
      </c>
      <c r="I95" t="s">
        <v>16</v>
      </c>
      <c r="J95" t="s">
        <v>17</v>
      </c>
      <c r="K95">
        <v>2</v>
      </c>
      <c r="L95" t="e">
        <f>VLOOKUP(C95,produits!A:D,4,0)</f>
        <v>#REF!</v>
      </c>
      <c r="M95" t="e">
        <f>VLOOKUP(C95,produits!A:F,6,0)</f>
        <v>#REF!</v>
      </c>
      <c r="N95" t="e">
        <f>VLOOKUP(C95,produits!A:G,7,0)</f>
        <v>#REF!</v>
      </c>
      <c r="O95" t="s">
        <v>16</v>
      </c>
    </row>
    <row r="96" spans="1:15" x14ac:dyDescent="0.2">
      <c r="A96" s="17">
        <v>41</v>
      </c>
      <c r="B96" s="13" t="str">
        <f>VLOOKUP(A96,pack!A:B,2,0)</f>
        <v>24'' 8-12 ANS POPLY 500 CREAM</v>
      </c>
      <c r="C96" t="e">
        <f t="shared" si="1"/>
        <v>#REF!</v>
      </c>
      <c r="D96" t="e">
        <f>VLOOKUP(C96,produits!A:B,2,0)</f>
        <v>#REF!</v>
      </c>
      <c r="E96">
        <v>1</v>
      </c>
      <c r="F96">
        <v>1</v>
      </c>
      <c r="G96">
        <v>1</v>
      </c>
      <c r="H96" t="s">
        <v>16</v>
      </c>
      <c r="I96" t="s">
        <v>16</v>
      </c>
      <c r="J96" t="s">
        <v>17</v>
      </c>
      <c r="K96">
        <v>2</v>
      </c>
      <c r="L96" t="e">
        <f>VLOOKUP(C96,produits!A:D,4,0)</f>
        <v>#REF!</v>
      </c>
      <c r="M96" t="e">
        <f>VLOOKUP(C96,produits!A:F,6,0)</f>
        <v>#REF!</v>
      </c>
      <c r="N96" t="e">
        <f>VLOOKUP(C96,produits!A:G,7,0)</f>
        <v>#REF!</v>
      </c>
      <c r="O96" t="s">
        <v>16</v>
      </c>
    </row>
    <row r="97" spans="1:15" x14ac:dyDescent="0.2">
      <c r="A97" s="17">
        <v>39</v>
      </c>
      <c r="B97" s="13" t="str">
        <f>VLOOKUP(A97,pack!A:B,2,0)</f>
        <v>24'' 8-12 ANS POPLY 500 NOIR</v>
      </c>
      <c r="C97" t="e">
        <f t="shared" si="1"/>
        <v>#REF!</v>
      </c>
      <c r="D97" t="e">
        <f>VLOOKUP(C97,produits!A:B,2,0)</f>
        <v>#REF!</v>
      </c>
      <c r="E97">
        <v>1</v>
      </c>
      <c r="F97">
        <v>1</v>
      </c>
      <c r="G97">
        <v>1</v>
      </c>
      <c r="H97" t="s">
        <v>16</v>
      </c>
      <c r="I97" t="s">
        <v>16</v>
      </c>
      <c r="J97" t="s">
        <v>17</v>
      </c>
      <c r="K97">
        <v>2</v>
      </c>
      <c r="L97" t="e">
        <f>VLOOKUP(C97,produits!A:D,4,0)</f>
        <v>#REF!</v>
      </c>
      <c r="M97" t="e">
        <f>VLOOKUP(C97,produits!A:F,6,0)</f>
        <v>#REF!</v>
      </c>
      <c r="N97" t="e">
        <f>VLOOKUP(C97,produits!A:G,7,0)</f>
        <v>#REF!</v>
      </c>
      <c r="O97" t="s">
        <v>16</v>
      </c>
    </row>
    <row r="98" spans="1:15" x14ac:dyDescent="0.2">
      <c r="A98" s="17">
        <v>46</v>
      </c>
      <c r="B98" s="13" t="str">
        <f>VLOOKUP(A98,pack!A:B,2,0)</f>
        <v>VTC 24'' 8-12 ANS ORIGINAL 500</v>
      </c>
      <c r="C98" t="e">
        <f t="shared" si="1"/>
        <v>#REF!</v>
      </c>
      <c r="D98" t="e">
        <f>VLOOKUP(C98,produits!A:B,2,0)</f>
        <v>#REF!</v>
      </c>
      <c r="E98">
        <v>1</v>
      </c>
      <c r="F98">
        <v>1</v>
      </c>
      <c r="G98">
        <v>1</v>
      </c>
      <c r="H98" t="s">
        <v>16</v>
      </c>
      <c r="I98" t="s">
        <v>16</v>
      </c>
      <c r="J98" t="s">
        <v>17</v>
      </c>
      <c r="K98">
        <v>2</v>
      </c>
      <c r="L98" t="e">
        <f>VLOOKUP(C98,produits!A:D,4,0)</f>
        <v>#REF!</v>
      </c>
      <c r="M98" t="e">
        <f>VLOOKUP(C98,produits!A:F,6,0)</f>
        <v>#REF!</v>
      </c>
      <c r="N98" t="e">
        <f>VLOOKUP(C98,produits!A:G,7,0)</f>
        <v>#REF!</v>
      </c>
      <c r="O98" t="s">
        <v>16</v>
      </c>
    </row>
    <row r="99" spans="1:15" x14ac:dyDescent="0.2">
      <c r="A99" s="17">
        <v>48</v>
      </c>
      <c r="B99" s="13" t="str">
        <f>VLOOKUP(A99,pack!A:B,2,0)</f>
        <v>VTC 24'' 8-12 ANS ORIGINAL 500S</v>
      </c>
      <c r="C99" t="e">
        <f t="shared" si="1"/>
        <v>#REF!</v>
      </c>
      <c r="D99" t="e">
        <f>VLOOKUP(C99,produits!A:B,2,0)</f>
        <v>#REF!</v>
      </c>
      <c r="E99">
        <v>1</v>
      </c>
      <c r="F99">
        <v>1</v>
      </c>
      <c r="G99">
        <v>1</v>
      </c>
      <c r="H99" t="s">
        <v>16</v>
      </c>
      <c r="I99" t="s">
        <v>16</v>
      </c>
      <c r="J99" t="s">
        <v>17</v>
      </c>
      <c r="K99">
        <v>2</v>
      </c>
      <c r="L99" t="e">
        <f>VLOOKUP(C99,produits!A:D,4,0)</f>
        <v>#REF!</v>
      </c>
      <c r="M99" t="e">
        <f>VLOOKUP(C99,produits!A:F,6,0)</f>
        <v>#REF!</v>
      </c>
      <c r="N99" t="e">
        <f>VLOOKUP(C99,produits!A:G,7,0)</f>
        <v>#REF!</v>
      </c>
      <c r="O99" t="s">
        <v>16</v>
      </c>
    </row>
    <row r="100" spans="1:15" x14ac:dyDescent="0.2">
      <c r="A100" s="17">
        <v>24</v>
      </c>
      <c r="B100" s="13" t="str">
        <f>VLOOKUP(A100,pack!A:B,2,0)</f>
        <v>VTT 20'' 6-8 ANS RACING BOY 300</v>
      </c>
      <c r="C100" t="e">
        <f t="shared" si="1"/>
        <v>#REF!</v>
      </c>
      <c r="D100" t="e">
        <f>VLOOKUP(C100,produits!A:B,2,0)</f>
        <v>#REF!</v>
      </c>
      <c r="E100">
        <v>1</v>
      </c>
      <c r="F100">
        <v>1</v>
      </c>
      <c r="G100">
        <v>1</v>
      </c>
      <c r="H100" t="s">
        <v>16</v>
      </c>
      <c r="I100" t="s">
        <v>16</v>
      </c>
      <c r="J100" t="s">
        <v>17</v>
      </c>
      <c r="K100">
        <v>2</v>
      </c>
      <c r="L100" t="e">
        <f>VLOOKUP(C100,produits!A:D,4,0)</f>
        <v>#REF!</v>
      </c>
      <c r="M100" t="e">
        <f>VLOOKUP(C100,produits!A:F,6,0)</f>
        <v>#REF!</v>
      </c>
      <c r="N100" t="e">
        <f>VLOOKUP(C100,produits!A:G,7,0)</f>
        <v>#REF!</v>
      </c>
      <c r="O100" t="s">
        <v>16</v>
      </c>
    </row>
    <row r="101" spans="1:15" x14ac:dyDescent="0.2">
      <c r="A101" s="17">
        <v>30</v>
      </c>
      <c r="B101" s="13" t="str">
        <f>VLOOKUP(A101,pack!A:B,2,0)</f>
        <v>VTT 20'' 6-8 ANS RACINGBOY 320 BLEU</v>
      </c>
      <c r="C101" t="e">
        <f t="shared" si="1"/>
        <v>#REF!</v>
      </c>
      <c r="D101" t="e">
        <f>VLOOKUP(C101,produits!A:B,2,0)</f>
        <v>#REF!</v>
      </c>
      <c r="E101">
        <v>1</v>
      </c>
      <c r="F101">
        <v>1</v>
      </c>
      <c r="G101">
        <v>1</v>
      </c>
      <c r="H101" t="s">
        <v>16</v>
      </c>
      <c r="I101" t="s">
        <v>16</v>
      </c>
      <c r="J101" t="s">
        <v>17</v>
      </c>
      <c r="K101">
        <v>2</v>
      </c>
      <c r="L101" t="e">
        <f>VLOOKUP(C101,produits!A:D,4,0)</f>
        <v>#REF!</v>
      </c>
      <c r="M101" t="e">
        <f>VLOOKUP(C101,produits!A:F,6,0)</f>
        <v>#REF!</v>
      </c>
      <c r="N101" t="e">
        <f>VLOOKUP(C101,produits!A:G,7,0)</f>
        <v>#REF!</v>
      </c>
      <c r="O101" t="s">
        <v>16</v>
      </c>
    </row>
    <row r="102" spans="1:15" x14ac:dyDescent="0.2">
      <c r="A102" s="17">
        <v>26</v>
      </c>
      <c r="B102" s="13" t="str">
        <f>VLOOKUP(A102,pack!A:B,2,0)</f>
        <v>VTT 20'' 6-8 ANS RACINGBOY 320 ROUGE</v>
      </c>
      <c r="C102" t="e">
        <f t="shared" si="1"/>
        <v>#REF!</v>
      </c>
      <c r="D102" t="e">
        <f>VLOOKUP(C102,produits!A:B,2,0)</f>
        <v>#REF!</v>
      </c>
      <c r="E102">
        <v>1</v>
      </c>
      <c r="F102">
        <v>1</v>
      </c>
      <c r="G102">
        <v>1</v>
      </c>
      <c r="H102" t="s">
        <v>16</v>
      </c>
      <c r="I102" t="s">
        <v>16</v>
      </c>
      <c r="J102" t="s">
        <v>17</v>
      </c>
      <c r="K102">
        <v>2</v>
      </c>
      <c r="L102" t="e">
        <f>VLOOKUP(C102,produits!A:D,4,0)</f>
        <v>#REF!</v>
      </c>
      <c r="M102" t="e">
        <f>VLOOKUP(C102,produits!A:F,6,0)</f>
        <v>#REF!</v>
      </c>
      <c r="N102" t="e">
        <f>VLOOKUP(C102,produits!A:G,7,0)</f>
        <v>#REF!</v>
      </c>
      <c r="O102" t="s">
        <v>16</v>
      </c>
    </row>
    <row r="103" spans="1:15" x14ac:dyDescent="0.2">
      <c r="A103" s="17">
        <v>25</v>
      </c>
      <c r="B103" s="13" t="str">
        <f>VLOOKUP(A103,pack!A:B,2,0)</f>
        <v>VTT 24'' 8-12 ANS ROCKRIDER 100</v>
      </c>
      <c r="C103" t="e">
        <f t="shared" si="1"/>
        <v>#REF!</v>
      </c>
      <c r="D103" t="e">
        <f>VLOOKUP(C103,produits!A:B,2,0)</f>
        <v>#REF!</v>
      </c>
      <c r="E103">
        <v>1</v>
      </c>
      <c r="F103">
        <v>1</v>
      </c>
      <c r="G103">
        <v>1</v>
      </c>
      <c r="H103" t="s">
        <v>16</v>
      </c>
      <c r="I103" t="s">
        <v>16</v>
      </c>
      <c r="J103" t="s">
        <v>17</v>
      </c>
      <c r="K103">
        <v>2</v>
      </c>
      <c r="L103" t="e">
        <f>VLOOKUP(C103,produits!A:D,4,0)</f>
        <v>#REF!</v>
      </c>
      <c r="M103" t="e">
        <f>VLOOKUP(C103,produits!A:F,6,0)</f>
        <v>#REF!</v>
      </c>
      <c r="N103" t="e">
        <f>VLOOKUP(C103,produits!A:G,7,0)</f>
        <v>#REF!</v>
      </c>
      <c r="O103" t="s">
        <v>16</v>
      </c>
    </row>
    <row r="104" spans="1:15" x14ac:dyDescent="0.2">
      <c r="A104" s="17">
        <v>31</v>
      </c>
      <c r="B104" s="13" t="str">
        <f>VLOOKUP(A104,pack!A:B,2,0)</f>
        <v>VTT 20'' 6-8 ANS RACING 500 GRIS</v>
      </c>
      <c r="C104" t="e">
        <f t="shared" si="1"/>
        <v>#REF!</v>
      </c>
      <c r="D104" t="e">
        <f>VLOOKUP(C104,produits!A:B,2,0)</f>
        <v>#REF!</v>
      </c>
      <c r="E104">
        <v>1</v>
      </c>
      <c r="F104">
        <v>1</v>
      </c>
      <c r="G104">
        <v>1</v>
      </c>
      <c r="H104" t="s">
        <v>16</v>
      </c>
      <c r="I104" t="s">
        <v>16</v>
      </c>
      <c r="J104" t="s">
        <v>17</v>
      </c>
      <c r="K104">
        <v>2</v>
      </c>
      <c r="L104" t="e">
        <f>VLOOKUP(C104,produits!A:D,4,0)</f>
        <v>#REF!</v>
      </c>
      <c r="M104" t="e">
        <f>VLOOKUP(C104,produits!A:F,6,0)</f>
        <v>#REF!</v>
      </c>
      <c r="N104" t="e">
        <f>VLOOKUP(C104,produits!A:G,7,0)</f>
        <v>#REF!</v>
      </c>
      <c r="O104" t="s">
        <v>16</v>
      </c>
    </row>
    <row r="105" spans="1:15" x14ac:dyDescent="0.2">
      <c r="A105" s="17">
        <v>27</v>
      </c>
      <c r="B105" s="13" t="str">
        <f>VLOOKUP(A105,pack!A:B,2,0)</f>
        <v>VTT 20'' 6-8 ANS RACINGBOY 500 N/V</v>
      </c>
      <c r="C105" t="e">
        <f t="shared" si="1"/>
        <v>#REF!</v>
      </c>
      <c r="D105" t="e">
        <f>VLOOKUP(C105,produits!A:B,2,0)</f>
        <v>#REF!</v>
      </c>
      <c r="E105">
        <v>1</v>
      </c>
      <c r="F105">
        <v>1</v>
      </c>
      <c r="G105">
        <v>1</v>
      </c>
      <c r="H105" t="s">
        <v>16</v>
      </c>
      <c r="I105" t="s">
        <v>16</v>
      </c>
      <c r="J105" t="s">
        <v>17</v>
      </c>
      <c r="K105">
        <v>2</v>
      </c>
      <c r="L105" t="e">
        <f>VLOOKUP(C105,produits!A:D,4,0)</f>
        <v>#REF!</v>
      </c>
      <c r="M105" t="e">
        <f>VLOOKUP(C105,produits!A:F,6,0)</f>
        <v>#REF!</v>
      </c>
      <c r="N105" t="e">
        <f>VLOOKUP(C105,produits!A:G,7,0)</f>
        <v>#REF!</v>
      </c>
      <c r="O105" t="s">
        <v>16</v>
      </c>
    </row>
    <row r="106" spans="1:15" x14ac:dyDescent="0.2">
      <c r="A106" s="17">
        <v>29</v>
      </c>
      <c r="B106" s="13" t="str">
        <f>VLOOKUP(A106,pack!A:B,2,0)</f>
        <v>VTT 24'' 8-12 ANS ROCKRIDER 500</v>
      </c>
      <c r="C106" t="e">
        <f t="shared" si="1"/>
        <v>#REF!</v>
      </c>
      <c r="D106" t="e">
        <f>VLOOKUP(C106,produits!A:B,2,0)</f>
        <v>#REF!</v>
      </c>
      <c r="E106">
        <v>1</v>
      </c>
      <c r="F106">
        <v>1</v>
      </c>
      <c r="G106">
        <v>1</v>
      </c>
      <c r="H106" t="s">
        <v>16</v>
      </c>
      <c r="I106" t="s">
        <v>16</v>
      </c>
      <c r="J106" t="s">
        <v>17</v>
      </c>
      <c r="K106">
        <v>2</v>
      </c>
      <c r="L106" t="e">
        <f>VLOOKUP(C106,produits!A:D,4,0)</f>
        <v>#REF!</v>
      </c>
      <c r="M106" t="e">
        <f>VLOOKUP(C106,produits!A:F,6,0)</f>
        <v>#REF!</v>
      </c>
      <c r="N106" t="e">
        <f>VLOOKUP(C106,produits!A:G,7,0)</f>
        <v>#REF!</v>
      </c>
      <c r="O106" t="s">
        <v>16</v>
      </c>
    </row>
    <row r="107" spans="1:15" x14ac:dyDescent="0.2">
      <c r="A107" s="17">
        <v>33</v>
      </c>
      <c r="B107" s="13" t="str">
        <f>VLOOKUP(A107,pack!A:B,2,0)</f>
        <v xml:space="preserve">VTT 24'' 8-12 ANS ROCKRIDER 500 J </v>
      </c>
      <c r="C107" t="e">
        <f t="shared" si="1"/>
        <v>#REF!</v>
      </c>
      <c r="D107" t="e">
        <f>VLOOKUP(C107,produits!A:B,2,0)</f>
        <v>#REF!</v>
      </c>
      <c r="E107">
        <v>1</v>
      </c>
      <c r="F107">
        <v>1</v>
      </c>
      <c r="G107">
        <v>1</v>
      </c>
      <c r="H107" t="s">
        <v>16</v>
      </c>
      <c r="I107" t="s">
        <v>16</v>
      </c>
      <c r="J107" t="s">
        <v>17</v>
      </c>
      <c r="K107">
        <v>2</v>
      </c>
      <c r="L107" t="e">
        <f>VLOOKUP(C107,produits!A:D,4,0)</f>
        <v>#REF!</v>
      </c>
      <c r="M107" t="e">
        <f>VLOOKUP(C107,produits!A:F,6,0)</f>
        <v>#REF!</v>
      </c>
      <c r="N107" t="e">
        <f>VLOOKUP(C107,produits!A:G,7,0)</f>
        <v>#REF!</v>
      </c>
      <c r="O107" t="s">
        <v>16</v>
      </c>
    </row>
    <row r="108" spans="1:15" x14ac:dyDescent="0.2">
      <c r="A108" s="17">
        <v>28</v>
      </c>
      <c r="B108" s="13" t="str">
        <f>VLOOKUP(A108,pack!A:B,2,0)</f>
        <v>VTT 24'' 8-12 ANS ROCKRIDER 500 ORANGE</v>
      </c>
      <c r="C108" t="e">
        <f t="shared" si="1"/>
        <v>#REF!</v>
      </c>
      <c r="D108" t="e">
        <f>VLOOKUP(C108,produits!A:B,2,0)</f>
        <v>#REF!</v>
      </c>
      <c r="E108">
        <v>1</v>
      </c>
      <c r="F108">
        <v>1</v>
      </c>
      <c r="G108">
        <v>1</v>
      </c>
      <c r="H108" t="s">
        <v>16</v>
      </c>
      <c r="I108" t="s">
        <v>16</v>
      </c>
      <c r="J108" t="s">
        <v>17</v>
      </c>
      <c r="K108">
        <v>2</v>
      </c>
      <c r="L108" t="e">
        <f>VLOOKUP(C108,produits!A:D,4,0)</f>
        <v>#REF!</v>
      </c>
      <c r="M108" t="e">
        <f>VLOOKUP(C108,produits!A:F,6,0)</f>
        <v>#REF!</v>
      </c>
      <c r="N108" t="e">
        <f>VLOOKUP(C108,produits!A:G,7,0)</f>
        <v>#REF!</v>
      </c>
      <c r="O108" t="s">
        <v>16</v>
      </c>
    </row>
    <row r="109" spans="1:15" x14ac:dyDescent="0.2">
      <c r="A109" s="17">
        <v>32</v>
      </c>
      <c r="B109" s="13" t="str">
        <f>VLOOKUP(A109,pack!A:B,2,0)</f>
        <v>VTT 20'' 6-8 ANS WYLDEE BLEU</v>
      </c>
      <c r="C109" t="e">
        <f t="shared" si="1"/>
        <v>#REF!</v>
      </c>
      <c r="D109" t="e">
        <f>VLOOKUP(C109,produits!A:B,2,0)</f>
        <v>#REF!</v>
      </c>
      <c r="E109">
        <v>1</v>
      </c>
      <c r="F109">
        <v>1</v>
      </c>
      <c r="G109">
        <v>1</v>
      </c>
      <c r="H109" t="s">
        <v>16</v>
      </c>
      <c r="I109" t="s">
        <v>16</v>
      </c>
      <c r="J109" t="s">
        <v>17</v>
      </c>
      <c r="K109">
        <v>2</v>
      </c>
      <c r="L109" t="e">
        <f>VLOOKUP(C109,produits!A:D,4,0)</f>
        <v>#REF!</v>
      </c>
      <c r="M109" t="e">
        <f>VLOOKUP(C109,produits!A:F,6,0)</f>
        <v>#REF!</v>
      </c>
      <c r="N109" t="e">
        <f>VLOOKUP(C109,produits!A:G,7,0)</f>
        <v>#REF!</v>
      </c>
      <c r="O109" t="s">
        <v>16</v>
      </c>
    </row>
    <row r="110" spans="1:15" x14ac:dyDescent="0.2">
      <c r="A110" s="17">
        <v>34</v>
      </c>
      <c r="B110" s="13" t="str">
        <f>VLOOKUP(A110,pack!A:B,2,0)</f>
        <v>VTT 24'' 8-12 ANS ROCKRIDER 700</v>
      </c>
      <c r="C110" t="e">
        <f t="shared" si="1"/>
        <v>#REF!</v>
      </c>
      <c r="D110" t="e">
        <f>VLOOKUP(C110,produits!A:B,2,0)</f>
        <v>#REF!</v>
      </c>
      <c r="E110">
        <v>1</v>
      </c>
      <c r="F110">
        <v>1</v>
      </c>
      <c r="G110">
        <v>1</v>
      </c>
      <c r="H110" t="s">
        <v>16</v>
      </c>
      <c r="I110" t="s">
        <v>16</v>
      </c>
      <c r="J110" t="s">
        <v>17</v>
      </c>
      <c r="K110">
        <v>2</v>
      </c>
      <c r="L110" t="e">
        <f>VLOOKUP(C110,produits!A:D,4,0)</f>
        <v>#REF!</v>
      </c>
      <c r="M110" t="e">
        <f>VLOOKUP(C110,produits!A:F,6,0)</f>
        <v>#REF!</v>
      </c>
      <c r="N110" t="e">
        <f>VLOOKUP(C110,produits!A:G,7,0)</f>
        <v>#REF!</v>
      </c>
      <c r="O110" t="s">
        <v>16</v>
      </c>
    </row>
    <row r="111" spans="1:15" x14ac:dyDescent="0.2">
      <c r="A111" s="17">
        <v>53</v>
      </c>
      <c r="B111" s="13" t="str">
        <f>VLOOKUP(A111,pack!A:B,2,0)</f>
        <v>ROUTE 26'' 8-12  ANS TRIBAN 100</v>
      </c>
      <c r="C111" t="e">
        <f t="shared" si="1"/>
        <v>#REF!</v>
      </c>
      <c r="D111" t="e">
        <f>VLOOKUP(C111,produits!A:B,2,0)</f>
        <v>#REF!</v>
      </c>
      <c r="E111">
        <v>1</v>
      </c>
      <c r="F111">
        <v>1</v>
      </c>
      <c r="G111">
        <v>1</v>
      </c>
      <c r="H111" t="s">
        <v>16</v>
      </c>
      <c r="I111" t="s">
        <v>16</v>
      </c>
      <c r="J111" t="s">
        <v>17</v>
      </c>
      <c r="K111">
        <v>2</v>
      </c>
      <c r="L111" t="e">
        <f>VLOOKUP(C111,produits!A:D,4,0)</f>
        <v>#REF!</v>
      </c>
      <c r="M111" t="e">
        <f>VLOOKUP(C111,produits!A:F,6,0)</f>
        <v>#REF!</v>
      </c>
      <c r="N111" t="e">
        <f>VLOOKUP(C111,produits!A:G,7,0)</f>
        <v>#REF!</v>
      </c>
      <c r="O111" t="s">
        <v>16</v>
      </c>
    </row>
    <row r="112" spans="1:15" x14ac:dyDescent="0.2">
      <c r="A112" s="17">
        <v>54</v>
      </c>
      <c r="B112" s="13" t="str">
        <f>VLOOKUP(A112,pack!A:B,2,0)</f>
        <v>BMX WIPE 8-12 ANS 300 GRIS</v>
      </c>
      <c r="C112" t="e">
        <f t="shared" si="1"/>
        <v>#REF!</v>
      </c>
      <c r="D112" t="e">
        <f>VLOOKUP(C112,produits!A:B,2,0)</f>
        <v>#REF!</v>
      </c>
      <c r="E112">
        <v>1</v>
      </c>
      <c r="F112">
        <v>1</v>
      </c>
      <c r="G112">
        <v>1</v>
      </c>
      <c r="H112" t="s">
        <v>16</v>
      </c>
      <c r="I112" t="s">
        <v>16</v>
      </c>
      <c r="J112" t="s">
        <v>17</v>
      </c>
      <c r="K112">
        <v>2</v>
      </c>
      <c r="L112" t="e">
        <f>VLOOKUP(C112,produits!A:D,4,0)</f>
        <v>#REF!</v>
      </c>
      <c r="M112" t="e">
        <f>VLOOKUP(C112,produits!A:F,6,0)</f>
        <v>#REF!</v>
      </c>
      <c r="N112" t="e">
        <f>VLOOKUP(C112,produits!A:G,7,0)</f>
        <v>#REF!</v>
      </c>
      <c r="O112" t="s">
        <v>16</v>
      </c>
    </row>
    <row r="113" spans="1:15" x14ac:dyDescent="0.2">
      <c r="A113" s="17">
        <v>56</v>
      </c>
      <c r="B113" s="13" t="str">
        <f>VLOOKUP(A113,pack!A:B,2,0)</f>
        <v>BMX WIPE 8-12 ANS 320 BLEU</v>
      </c>
      <c r="C113" t="e">
        <f t="shared" si="1"/>
        <v>#REF!</v>
      </c>
      <c r="D113" t="e">
        <f>VLOOKUP(C113,produits!A:B,2,0)</f>
        <v>#REF!</v>
      </c>
      <c r="E113">
        <v>1</v>
      </c>
      <c r="F113">
        <v>1</v>
      </c>
      <c r="G113">
        <v>1</v>
      </c>
      <c r="H113" t="s">
        <v>16</v>
      </c>
      <c r="I113" t="s">
        <v>16</v>
      </c>
      <c r="J113" t="s">
        <v>17</v>
      </c>
      <c r="K113">
        <v>2</v>
      </c>
      <c r="L113" t="e">
        <f>VLOOKUP(C113,produits!A:D,4,0)</f>
        <v>#REF!</v>
      </c>
      <c r="M113" t="e">
        <f>VLOOKUP(C113,produits!A:F,6,0)</f>
        <v>#REF!</v>
      </c>
      <c r="N113" t="e">
        <f>VLOOKUP(C113,produits!A:G,7,0)</f>
        <v>#REF!</v>
      </c>
      <c r="O113" t="s">
        <v>16</v>
      </c>
    </row>
    <row r="114" spans="1:15" x14ac:dyDescent="0.2">
      <c r="A114" s="17">
        <v>55</v>
      </c>
      <c r="B114" s="13" t="str">
        <f>VLOOKUP(A114,pack!A:B,2,0)</f>
        <v>BMX WIPE 8-12 ANS 320 ROUGE</v>
      </c>
      <c r="C114" t="e">
        <f t="shared" si="1"/>
        <v>#REF!</v>
      </c>
      <c r="D114" t="e">
        <f>VLOOKUP(C114,produits!A:B,2,0)</f>
        <v>#REF!</v>
      </c>
      <c r="E114">
        <v>1</v>
      </c>
      <c r="F114">
        <v>1</v>
      </c>
      <c r="G114">
        <v>1</v>
      </c>
      <c r="H114" t="s">
        <v>16</v>
      </c>
      <c r="I114" t="s">
        <v>16</v>
      </c>
      <c r="J114" t="s">
        <v>17</v>
      </c>
      <c r="K114">
        <v>2</v>
      </c>
      <c r="L114" t="e">
        <f>VLOOKUP(C114,produits!A:D,4,0)</f>
        <v>#REF!</v>
      </c>
      <c r="M114" t="e">
        <f>VLOOKUP(C114,produits!A:F,6,0)</f>
        <v>#REF!</v>
      </c>
      <c r="N114" t="e">
        <f>VLOOKUP(C114,produits!A:G,7,0)</f>
        <v>#REF!</v>
      </c>
      <c r="O1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produits</vt:lpstr>
      <vt:lpstr>pack</vt:lpstr>
      <vt:lpstr>Pack-Produits</vt:lpstr>
      <vt:lpstr>CALCULS 1</vt:lpstr>
      <vt:lpstr>CALCULS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Cléodis Tronquit</dc:creator>
  <cp:lastModifiedBy>Morgan</cp:lastModifiedBy>
  <dcterms:created xsi:type="dcterms:W3CDTF">2018-06-12T06:44:05Z</dcterms:created>
  <dcterms:modified xsi:type="dcterms:W3CDTF">2018-06-19T14:35:58Z</dcterms:modified>
</cp:coreProperties>
</file>