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science\"/>
    </mc:Choice>
  </mc:AlternateContent>
  <xr:revisionPtr revIDLastSave="0" documentId="13_ncr:1_{6432AE01-022E-45F2-A0CD-FC7E9AFAF623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2" i="3"/>
  <c r="C5" i="3" l="1"/>
  <c r="C3" i="3"/>
  <c r="C4" i="3"/>
  <c r="B2" i="3"/>
  <c r="B5" i="3"/>
  <c r="B3" i="3"/>
  <c r="B4" i="3"/>
  <c r="H52" i="1"/>
  <c r="H49" i="1"/>
  <c r="H48" i="1"/>
  <c r="H47" i="1" l="1"/>
  <c r="H45" i="1" l="1"/>
  <c r="H44" i="1"/>
  <c r="H42" i="1"/>
  <c r="H43" i="1"/>
  <c r="H39" i="1"/>
  <c r="H38" i="1"/>
  <c r="H37" i="1"/>
  <c r="H36" i="1"/>
  <c r="H33" i="1"/>
  <c r="H32" i="1"/>
  <c r="H31" i="1"/>
  <c r="H29" i="1"/>
  <c r="H30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<sst xmlns="http://schemas.openxmlformats.org/spreadsheetml/2006/main" count="825" uniqueCount="73">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</sst>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46" workbookViewId="0">
      <selection activeCell="H53" sqref="H53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  <col min="8" max="8" width="26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COUNTIF(G2:G25,G2)</f>
        <v>4</v>
      </c>
    </row>
    <row r="30" spans="1:8" ht="15.75" x14ac:dyDescent="0.25">
      <c r="E30" s="14" t="s">
        <v>32</v>
      </c>
      <c r="H30">
        <f>COUNTIF(D2:D25,D22)</f>
        <v>5</v>
      </c>
    </row>
    <row r="31" spans="1:8" ht="15.75" x14ac:dyDescent="0.25">
      <c r="E31" s="14" t="s">
        <v>33</v>
      </c>
      <c r="H31">
        <f>COUNTIF(F2:F25,F3)</f>
        <v>8</v>
      </c>
    </row>
    <row r="32" spans="1:8" ht="15.75" x14ac:dyDescent="0.25">
      <c r="E32" s="14" t="s">
        <v>34</v>
      </c>
      <c r="H32">
        <f>COUNTIF(C2:C25,C3)</f>
        <v>6</v>
      </c>
    </row>
    <row r="33" spans="5:8" ht="15.75" x14ac:dyDescent="0.25">
      <c r="E33" s="14" t="s">
        <v>26</v>
      </c>
      <c r="H33">
        <f>COUNTIF(E2:E25,"&lt;20")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SUMIF(D2:D25,D21,E2:E25)</f>
        <v>105</v>
      </c>
    </row>
    <row r="37" spans="5:8" ht="15.75" x14ac:dyDescent="0.25">
      <c r="E37" s="14" t="s">
        <v>24</v>
      </c>
      <c r="H37">
        <f>SUMIF(D2:D25,D3,E2:E25)</f>
        <v>164</v>
      </c>
    </row>
    <row r="38" spans="5:8" ht="15.75" x14ac:dyDescent="0.25">
      <c r="E38" s="14" t="s">
        <v>30</v>
      </c>
      <c r="H38">
        <f>SUMIF(F2:F25,F24,E2:E25)</f>
        <v>156</v>
      </c>
    </row>
    <row r="39" spans="5:8" ht="15.75" x14ac:dyDescent="0.25">
      <c r="E39" s="14" t="s">
        <v>40</v>
      </c>
      <c r="H39">
        <f>SUM(SUMIF(F2:F25,{"truck 1","truck 2","truck 3","truck 4"},E2:E25))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COUNTIFS(D2:D25,D24,G2:G25,G2)</f>
        <v>2</v>
      </c>
    </row>
    <row r="43" spans="5:8" ht="15.75" x14ac:dyDescent="0.25">
      <c r="E43" s="14" t="s">
        <v>36</v>
      </c>
      <c r="H43">
        <f>COUNTIFS(C2:C25,C23,F2:F25,F7)</f>
        <v>2</v>
      </c>
    </row>
    <row r="44" spans="5:8" ht="15.75" x14ac:dyDescent="0.25">
      <c r="E44" s="14" t="s">
        <v>37</v>
      </c>
      <c r="H44">
        <f>COUNTIFS(G2:G25,G24,B2:B25,"&gt;2/3/2013")</f>
        <v>2</v>
      </c>
    </row>
    <row r="45" spans="5:8" ht="15.75" x14ac:dyDescent="0.25">
      <c r="E45" s="14" t="s">
        <v>38</v>
      </c>
      <c r="H45">
        <f>COUNTIFS(B2:B25,"&gt;="&amp;B5,B2:B25,"&lt;="&amp;B18)</f>
        <v>14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SUMIFS(E2:E25,D2:D25,D12,G2:G25,G5)</f>
        <v>25</v>
      </c>
    </row>
    <row r="48" spans="5:8" ht="15.75" x14ac:dyDescent="0.25">
      <c r="E48" s="14" t="s">
        <v>29</v>
      </c>
      <c r="H48">
        <f>SUMIFS(E2:E25,G2:G25,G17,F2:F25,F10)</f>
        <v>75</v>
      </c>
    </row>
    <row r="49" spans="5:8" ht="15.75" x14ac:dyDescent="0.25">
      <c r="E49" s="14" t="s">
        <v>39</v>
      </c>
      <c r="H49">
        <f>SUMIFS(E2:E25,B2:B25,"&gt;="&amp;B5,B2:B25,"&lt;="&amp;B18)</f>
        <v>309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SUM(SUMIF(G2:G25,{"NY","Baltimore","Philadelphia"},E2:E25))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67" zoomScale="112" zoomScaleNormal="112" workbookViewId="0">
      <selection activeCell="G3" sqref="G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SUMIFS(E16:E241,B16:B241,A2)</f>
        <v>717</v>
      </c>
    </row>
    <row r="3" spans="1:6" x14ac:dyDescent="0.25">
      <c r="A3" s="6" t="s">
        <v>43</v>
      </c>
      <c r="B3" s="1">
        <f t="shared" ref="B3:B4" si="0">COUNTIF(B17:B242,A3)</f>
        <v>46</v>
      </c>
      <c r="C3" s="1">
        <f t="shared" ref="C3:C4" si="1">SUMIF(B17:B242,A3,E17:E242)</f>
        <v>1934</v>
      </c>
      <c r="D3" s="1">
        <f>COUNTIFS(B17:B242,A3,D17:D242,"cash")</f>
        <v>31</v>
      </c>
      <c r="E3" s="1">
        <f t="shared" ref="E3:E5" si="2">COUNTIFS(B17:B242,A3,D17:D242,"credit card")</f>
        <v>15</v>
      </c>
      <c r="F3" s="1">
        <f t="shared" ref="F3:F5" si="3">SUMIFS(E17:E242,B17:B242,A3)</f>
        <v>1934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ref="D4:D5" si="4">COUNTIFS(B18:B243,A4,D18:D243,"cash")</f>
        <v>35</v>
      </c>
      <c r="E4" s="1">
        <f t="shared" si="2"/>
        <v>15</v>
      </c>
      <c r="F4" s="1">
        <f t="shared" si="3"/>
        <v>1650</v>
      </c>
    </row>
    <row r="5" spans="1:6" x14ac:dyDescent="0.25">
      <c r="A5" s="1" t="s">
        <v>48</v>
      </c>
      <c r="B5" s="1">
        <f>COUNTIF(B19:B244,A5)</f>
        <v>32</v>
      </c>
      <c r="C5" s="1">
        <f>SUMIF(B19:B244,A5,E19:E244)</f>
        <v>1119</v>
      </c>
      <c r="D5" s="1">
        <f t="shared" si="4"/>
        <v>21</v>
      </c>
      <c r="E5" s="1">
        <f t="shared" si="2"/>
        <v>11</v>
      </c>
      <c r="F5" s="1">
        <f t="shared" si="3"/>
        <v>1119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COUNTIFS(C16:C241,A9,B16:B241,B16)</f>
        <v>7</v>
      </c>
      <c r="E9" s="1">
        <f>COUNTIFS(B16:B241,"Kids",C16:C241,A9)</f>
        <v>1</v>
      </c>
      <c r="F9" s="1">
        <f>SUMIFS(E16:E241,C16:C241,A9,A16:A241,"&gt;="&amp;A104,A16:A241,"&lt;="&amp;A196)</f>
        <v>316</v>
      </c>
    </row>
    <row r="10" spans="1:6" x14ac:dyDescent="0.25">
      <c r="A10" s="6" t="s">
        <v>50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COUNTIFS(C17:C242,A10,B17:B242,B17)</f>
        <v>8</v>
      </c>
      <c r="E10" s="1">
        <f>COUNTIFS(B17:B242,"Kids",C17:C242,A10)</f>
        <v>1</v>
      </c>
      <c r="F10" s="1">
        <f t="shared" ref="F10:F11" si="8">SUMIFS(E17:E242,C17:C242,A10,A17:A242,"&gt;="&amp;A105,A17:A242,"&lt;="&amp;A197)</f>
        <v>429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>COUNTIFS(B18:B243,"Kids",C18:C243,A11)</f>
        <v>1</v>
      </c>
      <c r="F11" s="1">
        <f t="shared" si="8"/>
        <v>352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2023-12-16T16:10:32Z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