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cuocoto\"/>
    </mc:Choice>
  </mc:AlternateContent>
  <bookViews>
    <workbookView xWindow="0" yWindow="0" windowWidth="23040" windowHeight="8556"/>
  </bookViews>
  <sheets>
    <sheet name="Theo loại phương tiện" sheetId="2" r:id="rId1"/>
    <sheet name="Tổng cự l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P14" i="1"/>
  <c r="Q14" i="1" s="1"/>
  <c r="Y14" i="1" s="1"/>
  <c r="N14" i="1"/>
  <c r="T13" i="1"/>
  <c r="Q13" i="1"/>
  <c r="Y13" i="1" s="1"/>
  <c r="P13" i="1"/>
  <c r="N13" i="1"/>
  <c r="T12" i="1"/>
  <c r="P12" i="1"/>
  <c r="Q12" i="1" s="1"/>
  <c r="Y12" i="1" s="1"/>
  <c r="N12" i="1"/>
  <c r="T11" i="1"/>
  <c r="P11" i="1"/>
  <c r="Q11" i="1" s="1"/>
  <c r="N11" i="1"/>
  <c r="T10" i="1"/>
  <c r="P10" i="1"/>
  <c r="Q10" i="1" s="1"/>
  <c r="Y9" i="1" s="1"/>
  <c r="N10" i="1"/>
  <c r="T9" i="1"/>
  <c r="Q9" i="1"/>
  <c r="P9" i="1"/>
  <c r="N9" i="1"/>
  <c r="M22" i="2"/>
  <c r="M21" i="2"/>
  <c r="M19" i="2" s="1"/>
  <c r="U19" i="2" s="1"/>
  <c r="M20" i="2"/>
  <c r="Q19" i="2"/>
  <c r="M18" i="2"/>
  <c r="M17" i="2"/>
  <c r="M16" i="2"/>
  <c r="M15" i="2" s="1"/>
  <c r="U15" i="2" s="1"/>
  <c r="Q15" i="2"/>
  <c r="M14" i="2"/>
  <c r="M13" i="2"/>
  <c r="M12" i="2"/>
  <c r="U11" i="2"/>
  <c r="Q11" i="2"/>
  <c r="M11" i="2"/>
  <c r="M10" i="2"/>
  <c r="M9" i="2"/>
  <c r="M8" i="2"/>
  <c r="Q7" i="2"/>
  <c r="M7" i="2"/>
  <c r="U7" i="2" s="1"/>
</calcChain>
</file>

<file path=xl/sharedStrings.xml><?xml version="1.0" encoding="utf-8"?>
<sst xmlns="http://schemas.openxmlformats.org/spreadsheetml/2006/main" count="264" uniqueCount="74">
  <si>
    <t>BẢNG TÍNH CƯỚC VẬN CHUYỂN VẬT LIỆU BẰNG Ô TÔ</t>
  </si>
  <si>
    <t>CÔNG TRÌNH: Công trình 1</t>
  </si>
  <si>
    <t>HẠNG MỤC: Hạng mục 1</t>
  </si>
  <si>
    <t>Lương nhân công bốc dỡ:</t>
  </si>
  <si>
    <t>Thuế VAT:</t>
  </si>
  <si>
    <t>Hệ số điều chỉnh:</t>
  </si>
  <si>
    <t>STT</t>
  </si>
  <si>
    <t>Mã hiệu</t>
  </si>
  <si>
    <t>Tên vật liệu</t>
  </si>
  <si>
    <t>Đơn vị</t>
  </si>
  <si>
    <t>Khối lượng đơn vị</t>
  </si>
  <si>
    <t>Bậc hàng</t>
  </si>
  <si>
    <t>Hệ số bậc hàng</t>
  </si>
  <si>
    <t>Nguồn mua</t>
  </si>
  <si>
    <t>Phương tiện</t>
  </si>
  <si>
    <t>Loại đường</t>
  </si>
  <si>
    <t>Chi phí vận chuyển</t>
  </si>
  <si>
    <t>Chi phí bốc dỡ</t>
  </si>
  <si>
    <t>Giá TB</t>
  </si>
  <si>
    <t>Hao hụt</t>
  </si>
  <si>
    <t>Chi phí khác (đ)</t>
  </si>
  <si>
    <t>Tổng cước trước thuế</t>
  </si>
  <si>
    <t>Hệ số P.tiện</t>
  </si>
  <si>
    <t>Cự ly (km)</t>
  </si>
  <si>
    <t>Tổng cự ly</t>
  </si>
  <si>
    <t>Cước cơ bản</t>
  </si>
  <si>
    <t>Sau thuế</t>
  </si>
  <si>
    <t>Trước thuế</t>
  </si>
  <si>
    <t>Định mức(công/tấn)</t>
  </si>
  <si>
    <t>Cước nâng hạ (đ/tấn)</t>
  </si>
  <si>
    <t>Thành tiền</t>
  </si>
  <si>
    <t>Định mức</t>
  </si>
  <si>
    <t>V01897</t>
  </si>
  <si>
    <t>Cát vàng</t>
  </si>
  <si>
    <t>m3</t>
  </si>
  <si>
    <t>Bậc 1</t>
  </si>
  <si>
    <t>Ô tô</t>
  </si>
  <si>
    <t>Loại 1</t>
  </si>
  <si>
    <t>V04513</t>
  </si>
  <si>
    <t>Đá 1x2</t>
  </si>
  <si>
    <t>V07969</t>
  </si>
  <si>
    <t>Nước</t>
  </si>
  <si>
    <t>lít</t>
  </si>
  <si>
    <t>V12592</t>
  </si>
  <si>
    <t>Xi măng PCB30</t>
  </si>
  <si>
    <t>kg</t>
  </si>
  <si>
    <t>Bậc 3</t>
  </si>
  <si>
    <t>BẢNG TÍNH CƯỚC VẬN CHUYỂN CƠ GIỚI</t>
  </si>
  <si>
    <t>Lương ngày công bốc dỡ:</t>
  </si>
  <si>
    <t>State</t>
  </si>
  <si>
    <t/>
  </si>
  <si>
    <t>Nhóm hàng</t>
  </si>
  <si>
    <t>Đơn vị nhóm hàng</t>
  </si>
  <si>
    <t>Hệ số quy đổi đơn vị</t>
  </si>
  <si>
    <t>Cước khác</t>
  </si>
  <si>
    <t>Tổng cước</t>
  </si>
  <si>
    <t>Nguồn hàng</t>
  </si>
  <si>
    <t>Giá cước</t>
  </si>
  <si>
    <t>Trọng lượng tấn</t>
  </si>
  <si>
    <t>Bốc lên</t>
  </si>
  <si>
    <t>Dỡ xuống</t>
  </si>
  <si>
    <t>ĐM hao hụt</t>
  </si>
  <si>
    <t>Cát các loại</t>
  </si>
  <si>
    <t>100m3</t>
  </si>
  <si>
    <t>Ô tô 5T</t>
  </si>
  <si>
    <t xml:space="preserve"> - Trong phạm vi &lt;=1000m</t>
  </si>
  <si>
    <t xml:space="preserve"> - Trong phạm vi &lt;=7km</t>
  </si>
  <si>
    <t xml:space="preserve"> - Trong phạm vi &gt;7km</t>
  </si>
  <si>
    <t>Đá hộc</t>
  </si>
  <si>
    <t>Xi măng đóng bao</t>
  </si>
  <si>
    <t>tấn</t>
  </si>
  <si>
    <t>Loại 2</t>
  </si>
  <si>
    <t>Xe có hút xả</t>
  </si>
  <si>
    <t>Loại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</si>
</sst>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"/>
    <numFmt numFmtId="165" formatCode="##0.0"/>
    <numFmt numFmtId="166" formatCode="###,###,###,##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69696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2" fillId="3" borderId="1" xfId="0" applyFont="1" applyFill="1" applyBorder="1"/>
    <xf numFmtId="9" fontId="2" fillId="3" borderId="1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/>
    <xf numFmtId="166" fontId="2" fillId="2" borderId="2" xfId="0" applyNumberFormat="1" applyFont="1" applyFill="1" applyBorder="1" applyAlignment="1">
      <alignment horizontal="center"/>
    </xf>
    <xf numFmtId="166" fontId="2" fillId="2" borderId="2" xfId="0" applyNumberFormat="1" applyFont="1" applyFill="1" applyBorder="1"/>
    <xf numFmtId="166" fontId="2" fillId="3" borderId="2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49" fontId="2" fillId="2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165" fontId="2" fillId="3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/>
    <xf numFmtId="166" fontId="2" fillId="2" borderId="3" xfId="0" applyNumberFormat="1" applyFont="1" applyFill="1" applyBorder="1" applyAlignment="1">
      <alignment horizontal="center"/>
    </xf>
    <xf numFmtId="166" fontId="2" fillId="2" borderId="3" xfId="0" applyNumberFormat="1" applyFont="1" applyFill="1" applyBorder="1"/>
    <xf numFmtId="166" fontId="2" fillId="3" borderId="3" xfId="0" applyNumberFormat="1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49" fontId="2" fillId="2" borderId="4" xfId="0" applyNumberFormat="1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165" fontId="2" fillId="3" borderId="4" xfId="0" applyNumberFormat="1" applyFont="1" applyFill="1" applyBorder="1" applyAlignment="1">
      <alignment horizontal="center"/>
    </xf>
    <xf numFmtId="165" fontId="2" fillId="3" borderId="4" xfId="0" applyNumberFormat="1" applyFont="1" applyFill="1" applyBorder="1"/>
    <xf numFmtId="166" fontId="2" fillId="2" borderId="4" xfId="0" applyNumberFormat="1" applyFont="1" applyFill="1" applyBorder="1" applyAlignment="1">
      <alignment horizontal="center"/>
    </xf>
    <xf numFmtId="166" fontId="2" fillId="2" borderId="4" xfId="0" applyNumberFormat="1" applyFont="1" applyFill="1" applyBorder="1"/>
    <xf numFmtId="166" fontId="2" fillId="3" borderId="4" xfId="0" applyNumberFormat="1" applyFont="1" applyFill="1" applyBorder="1"/>
    <xf numFmtId="166" fontId="2" fillId="3" borderId="1" xfId="0" applyNumberFormat="1" applyFont="1" applyFill="1" applyBorder="1"/>
    <xf numFmtId="166" fontId="2" fillId="3" borderId="2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166" fontId="4" fillId="3" borderId="3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/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/>
    <xf numFmtId="166" fontId="4" fillId="3" borderId="4" xfId="0" applyNumberFormat="1" applyFont="1" applyFill="1" applyBorder="1"/>
    <xf numFmtId="166" fontId="4" fillId="2" borderId="4" xfId="0" applyNumberFormat="1" applyFont="1" applyFill="1" applyBorder="1"/>
    <xf numFmtId="166" fontId="4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N5" sqref="N5:Q5"/>
    </sheetView>
  </sheetViews>
  <sheetFormatPr defaultColWidth="9.109375" defaultRowHeight="13.8" x14ac:dyDescent="0.25"/>
  <cols>
    <col min="1" max="1" width="5.5546875" style="1" customWidth="1"/>
    <col min="2" max="2" width="4.6640625" style="1" bestFit="1" customWidth="1"/>
    <col min="3" max="3" width="7.33203125" style="1" bestFit="1" customWidth="1"/>
    <col min="4" max="4" width="23.88671875" style="1" customWidth="1"/>
    <col min="5" max="5" width="6.6640625" style="1" bestFit="1" customWidth="1"/>
    <col min="6" max="6" width="15.6640625" style="1" bestFit="1" customWidth="1"/>
    <col min="7" max="7" width="7.109375" style="1" bestFit="1" customWidth="1"/>
    <col min="8" max="8" width="8.109375" style="1" bestFit="1" customWidth="1"/>
    <col min="9" max="9" width="11.21875" style="1" bestFit="1" customWidth="1"/>
    <col min="10" max="10" width="11.33203125" style="1" bestFit="1" customWidth="1"/>
    <col min="11" max="11" width="8.109375" style="1" bestFit="1" customWidth="1"/>
    <col min="12" max="12" width="8.88671875" style="1" bestFit="1" customWidth="1"/>
    <col min="13" max="13" width="10.21875" style="1" bestFit="1" customWidth="1"/>
    <col min="14" max="14" width="14.88671875" style="1" bestFit="1" customWidth="1"/>
    <col min="15" max="15" width="7.21875" style="1" bestFit="1" customWidth="1"/>
    <col min="16" max="16" width="9.109375" style="1" bestFit="1" customWidth="1"/>
    <col min="17" max="17" width="10.21875" style="1" bestFit="1" customWidth="1"/>
    <col min="18" max="19" width="7.88671875" style="1" customWidth="1"/>
    <col min="20" max="20" width="21.33203125" style="1" bestFit="1" customWidth="1"/>
    <col min="21" max="21" width="9.88671875" style="1" bestFit="1" customWidth="1"/>
    <col min="22" max="24" width="7.88671875" style="1" customWidth="1"/>
    <col min="25" max="25" width="10.5546875" style="1" customWidth="1"/>
    <col min="26" max="26" width="9.109375" style="1" customWidth="1"/>
    <col min="27" max="16384" width="9.109375" style="1"/>
  </cols>
  <sheetData>
    <row r="1" spans="1:23" ht="17.399999999999999" x14ac:dyDescent="0.3">
      <c r="A1" s="57" t="s">
        <v>47</v>
      </c>
      <c r="B1" s="57" t="s">
        <v>47</v>
      </c>
      <c r="C1" s="57" t="s">
        <v>47</v>
      </c>
      <c r="D1" s="57" t="s">
        <v>47</v>
      </c>
      <c r="E1" s="57" t="s">
        <v>47</v>
      </c>
      <c r="F1" s="57" t="s">
        <v>47</v>
      </c>
      <c r="G1" s="57" t="s">
        <v>47</v>
      </c>
      <c r="H1" s="57" t="s">
        <v>47</v>
      </c>
      <c r="I1" s="57" t="s">
        <v>47</v>
      </c>
      <c r="J1" s="57" t="s">
        <v>47</v>
      </c>
      <c r="K1" s="57" t="s">
        <v>47</v>
      </c>
      <c r="L1" s="57" t="s">
        <v>47</v>
      </c>
      <c r="M1" s="57" t="s">
        <v>47</v>
      </c>
      <c r="N1" s="57" t="s">
        <v>47</v>
      </c>
      <c r="O1" s="57" t="s">
        <v>47</v>
      </c>
      <c r="P1" s="57" t="s">
        <v>47</v>
      </c>
      <c r="Q1" s="57" t="s">
        <v>47</v>
      </c>
      <c r="R1" s="57" t="s">
        <v>47</v>
      </c>
      <c r="S1" s="57" t="s">
        <v>47</v>
      </c>
      <c r="T1" s="57" t="s">
        <v>47</v>
      </c>
      <c r="U1" s="57" t="s">
        <v>47</v>
      </c>
      <c r="V1" s="57" t="s">
        <v>47</v>
      </c>
    </row>
    <row r="2" spans="1:23" x14ac:dyDescent="0.25">
      <c r="A2" s="58" t="s">
        <v>1</v>
      </c>
      <c r="B2" s="58" t="s">
        <v>1</v>
      </c>
      <c r="C2" s="58" t="s">
        <v>1</v>
      </c>
      <c r="D2" s="58" t="s">
        <v>1</v>
      </c>
      <c r="E2" s="58" t="s">
        <v>1</v>
      </c>
      <c r="F2" s="58" t="s">
        <v>1</v>
      </c>
      <c r="G2" s="58" t="s">
        <v>1</v>
      </c>
      <c r="H2" s="58" t="s">
        <v>1</v>
      </c>
      <c r="I2" s="58" t="s">
        <v>1</v>
      </c>
      <c r="J2" s="58" t="s">
        <v>1</v>
      </c>
      <c r="K2" s="58" t="s">
        <v>1</v>
      </c>
      <c r="L2" s="58" t="s">
        <v>1</v>
      </c>
      <c r="M2" s="58" t="s">
        <v>1</v>
      </c>
      <c r="N2" s="58" t="s">
        <v>1</v>
      </c>
      <c r="O2" s="58" t="s">
        <v>1</v>
      </c>
      <c r="P2" s="58" t="s">
        <v>1</v>
      </c>
      <c r="Q2" s="58" t="s">
        <v>1</v>
      </c>
      <c r="R2" s="58" t="s">
        <v>1</v>
      </c>
      <c r="S2" s="58" t="s">
        <v>1</v>
      </c>
      <c r="T2" s="58" t="s">
        <v>1</v>
      </c>
      <c r="U2" s="58" t="s">
        <v>1</v>
      </c>
      <c r="V2" s="58" t="s">
        <v>1</v>
      </c>
      <c r="W2" s="3"/>
    </row>
    <row r="3" spans="1:23" x14ac:dyDescent="0.25">
      <c r="A3" s="58" t="s">
        <v>2</v>
      </c>
      <c r="B3" s="58" t="s">
        <v>2</v>
      </c>
      <c r="C3" s="58" t="s">
        <v>2</v>
      </c>
      <c r="D3" s="58" t="s">
        <v>2</v>
      </c>
      <c r="E3" s="58" t="s">
        <v>2</v>
      </c>
      <c r="F3" s="58" t="s">
        <v>2</v>
      </c>
      <c r="G3" s="58" t="s">
        <v>2</v>
      </c>
      <c r="H3" s="58" t="s">
        <v>2</v>
      </c>
      <c r="I3" s="58" t="s">
        <v>2</v>
      </c>
      <c r="J3" s="58" t="s">
        <v>2</v>
      </c>
      <c r="K3" s="58" t="s">
        <v>2</v>
      </c>
      <c r="L3" s="58" t="s">
        <v>2</v>
      </c>
      <c r="M3" s="58" t="s">
        <v>2</v>
      </c>
      <c r="N3" s="58" t="s">
        <v>2</v>
      </c>
      <c r="O3" s="58" t="s">
        <v>2</v>
      </c>
      <c r="P3" s="58" t="s">
        <v>2</v>
      </c>
      <c r="Q3" s="58" t="s">
        <v>2</v>
      </c>
      <c r="R3" s="58" t="s">
        <v>2</v>
      </c>
      <c r="S3" s="58" t="s">
        <v>2</v>
      </c>
      <c r="T3" s="58" t="s">
        <v>2</v>
      </c>
      <c r="U3" s="58" t="s">
        <v>2</v>
      </c>
      <c r="V3" s="58" t="s">
        <v>2</v>
      </c>
    </row>
    <row r="4" spans="1:23" x14ac:dyDescent="0.25">
      <c r="C4" s="2"/>
      <c r="T4" s="4" t="s">
        <v>48</v>
      </c>
      <c r="U4" s="38">
        <v>100000</v>
      </c>
    </row>
    <row r="5" spans="1:23" x14ac:dyDescent="0.25">
      <c r="A5" s="59" t="s">
        <v>49</v>
      </c>
      <c r="B5" s="59" t="s">
        <v>6</v>
      </c>
      <c r="C5" s="60" t="s">
        <v>50</v>
      </c>
      <c r="D5" s="59" t="s">
        <v>8</v>
      </c>
      <c r="E5" s="59" t="s">
        <v>9</v>
      </c>
      <c r="F5" s="59" t="s">
        <v>51</v>
      </c>
      <c r="G5" s="59" t="s">
        <v>52</v>
      </c>
      <c r="H5" s="59" t="s">
        <v>53</v>
      </c>
      <c r="I5" s="59" t="s">
        <v>16</v>
      </c>
      <c r="J5" s="59"/>
      <c r="K5" s="59"/>
      <c r="L5" s="59"/>
      <c r="M5" s="59"/>
      <c r="N5" s="59" t="s">
        <v>17</v>
      </c>
      <c r="O5" s="59"/>
      <c r="P5" s="59"/>
      <c r="Q5" s="59"/>
      <c r="R5" s="7"/>
      <c r="S5" s="7"/>
      <c r="T5" s="59" t="s">
        <v>54</v>
      </c>
      <c r="U5" s="59" t="s">
        <v>55</v>
      </c>
    </row>
    <row r="6" spans="1:23" ht="27.6" x14ac:dyDescent="0.25">
      <c r="A6" s="59"/>
      <c r="B6" s="59"/>
      <c r="C6" s="60"/>
      <c r="D6" s="59"/>
      <c r="E6" s="59"/>
      <c r="F6" s="59"/>
      <c r="G6" s="59"/>
      <c r="H6" s="59"/>
      <c r="I6" s="7" t="s">
        <v>56</v>
      </c>
      <c r="J6" s="7" t="s">
        <v>14</v>
      </c>
      <c r="K6" s="7" t="s">
        <v>23</v>
      </c>
      <c r="L6" s="7" t="s">
        <v>57</v>
      </c>
      <c r="M6" s="7" t="s">
        <v>30</v>
      </c>
      <c r="N6" s="7" t="s">
        <v>58</v>
      </c>
      <c r="O6" s="7" t="s">
        <v>59</v>
      </c>
      <c r="P6" s="7" t="s">
        <v>60</v>
      </c>
      <c r="Q6" s="7" t="s">
        <v>30</v>
      </c>
      <c r="R6" s="7" t="s">
        <v>61</v>
      </c>
      <c r="S6" s="7" t="s">
        <v>30</v>
      </c>
      <c r="T6" s="59"/>
      <c r="U6" s="59"/>
    </row>
    <row r="7" spans="1:23" x14ac:dyDescent="0.25">
      <c r="A7" s="8"/>
      <c r="B7" s="9">
        <v>1</v>
      </c>
      <c r="C7" s="10" t="s">
        <v>32</v>
      </c>
      <c r="D7" s="8" t="s">
        <v>33</v>
      </c>
      <c r="E7" s="9" t="s">
        <v>34</v>
      </c>
      <c r="F7" s="11" t="s">
        <v>62</v>
      </c>
      <c r="G7" s="12" t="s">
        <v>63</v>
      </c>
      <c r="H7" s="11">
        <v>0.01</v>
      </c>
      <c r="I7" s="12"/>
      <c r="J7" s="11" t="s">
        <v>64</v>
      </c>
      <c r="K7" s="11">
        <v>6</v>
      </c>
      <c r="L7" s="17"/>
      <c r="M7" s="17">
        <f>SUM(M8:M10)</f>
        <v>20393.5</v>
      </c>
      <c r="N7" s="11">
        <v>1</v>
      </c>
      <c r="O7" s="9">
        <v>0.5</v>
      </c>
      <c r="P7" s="8">
        <v>0.5</v>
      </c>
      <c r="Q7" s="16">
        <f>U4*N7*(O7+P7)</f>
        <v>100000</v>
      </c>
      <c r="R7" s="9">
        <v>0</v>
      </c>
      <c r="S7" s="16">
        <v>0</v>
      </c>
      <c r="T7" s="39">
        <v>0</v>
      </c>
      <c r="U7" s="17">
        <f>M7+S7+T7</f>
        <v>20393.5</v>
      </c>
    </row>
    <row r="8" spans="1:23" x14ac:dyDescent="0.25">
      <c r="A8" s="40"/>
      <c r="B8" s="41"/>
      <c r="C8" s="42" t="s">
        <v>50</v>
      </c>
      <c r="D8" s="40" t="s">
        <v>65</v>
      </c>
      <c r="E8" s="41"/>
      <c r="F8" s="43"/>
      <c r="G8" s="44"/>
      <c r="H8" s="43"/>
      <c r="I8" s="44"/>
      <c r="J8" s="43"/>
      <c r="K8" s="43">
        <v>1</v>
      </c>
      <c r="L8" s="45">
        <v>807168</v>
      </c>
      <c r="M8" s="45">
        <f>H7*K8*L8</f>
        <v>8071.68</v>
      </c>
      <c r="N8" s="43"/>
      <c r="O8" s="41"/>
      <c r="P8" s="40"/>
      <c r="Q8" s="46"/>
      <c r="R8" s="41"/>
      <c r="S8" s="46"/>
      <c r="T8" s="47"/>
      <c r="U8" s="45"/>
    </row>
    <row r="9" spans="1:23" x14ac:dyDescent="0.25">
      <c r="A9" s="40"/>
      <c r="B9" s="41"/>
      <c r="C9" s="42" t="s">
        <v>50</v>
      </c>
      <c r="D9" s="40" t="s">
        <v>66</v>
      </c>
      <c r="E9" s="41"/>
      <c r="F9" s="43"/>
      <c r="G9" s="44"/>
      <c r="H9" s="43"/>
      <c r="I9" s="44"/>
      <c r="J9" s="43"/>
      <c r="K9" s="43">
        <v>2</v>
      </c>
      <c r="L9" s="45">
        <v>319670</v>
      </c>
      <c r="M9" s="45">
        <f>H7*K9*L9</f>
        <v>6393.4000000000005</v>
      </c>
      <c r="N9" s="43"/>
      <c r="O9" s="41"/>
      <c r="P9" s="40"/>
      <c r="Q9" s="46"/>
      <c r="R9" s="41"/>
      <c r="S9" s="46"/>
      <c r="T9" s="47"/>
      <c r="U9" s="45"/>
    </row>
    <row r="10" spans="1:23" x14ac:dyDescent="0.25">
      <c r="A10" s="40"/>
      <c r="B10" s="41"/>
      <c r="C10" s="42" t="s">
        <v>50</v>
      </c>
      <c r="D10" s="40" t="s">
        <v>67</v>
      </c>
      <c r="E10" s="41"/>
      <c r="F10" s="43"/>
      <c r="G10" s="44"/>
      <c r="H10" s="43"/>
      <c r="I10" s="44"/>
      <c r="J10" s="43"/>
      <c r="K10" s="43">
        <v>3</v>
      </c>
      <c r="L10" s="45">
        <v>197614</v>
      </c>
      <c r="M10" s="45">
        <f>H7*K10*L10</f>
        <v>5928.42</v>
      </c>
      <c r="N10" s="43"/>
      <c r="O10" s="41"/>
      <c r="P10" s="40"/>
      <c r="Q10" s="46"/>
      <c r="R10" s="41"/>
      <c r="S10" s="46"/>
      <c r="T10" s="47"/>
      <c r="U10" s="45"/>
    </row>
    <row r="11" spans="1:23" x14ac:dyDescent="0.25">
      <c r="A11" s="18"/>
      <c r="B11" s="19">
        <v>2</v>
      </c>
      <c r="C11" s="20" t="s">
        <v>38</v>
      </c>
      <c r="D11" s="18" t="s">
        <v>39</v>
      </c>
      <c r="E11" s="19" t="s">
        <v>34</v>
      </c>
      <c r="F11" s="21" t="s">
        <v>68</v>
      </c>
      <c r="G11" s="22" t="s">
        <v>63</v>
      </c>
      <c r="H11" s="21">
        <v>0.01</v>
      </c>
      <c r="I11" s="22"/>
      <c r="J11" s="21" t="s">
        <v>64</v>
      </c>
      <c r="K11" s="21">
        <v>3</v>
      </c>
      <c r="L11" s="27"/>
      <c r="M11" s="27">
        <f>SUM(M12:M14)</f>
        <v>20124.71</v>
      </c>
      <c r="N11" s="21">
        <v>1</v>
      </c>
      <c r="O11" s="19">
        <v>0.5</v>
      </c>
      <c r="P11" s="18">
        <v>0.5</v>
      </c>
      <c r="Q11" s="26">
        <f>U4*N11*(O11+P11)</f>
        <v>100000</v>
      </c>
      <c r="R11" s="19">
        <v>0</v>
      </c>
      <c r="S11" s="26">
        <v>0</v>
      </c>
      <c r="T11" s="48">
        <v>0</v>
      </c>
      <c r="U11" s="27">
        <f>M11+S11+T11</f>
        <v>20124.71</v>
      </c>
    </row>
    <row r="12" spans="1:23" x14ac:dyDescent="0.25">
      <c r="A12" s="40"/>
      <c r="B12" s="41"/>
      <c r="C12" s="42" t="s">
        <v>50</v>
      </c>
      <c r="D12" s="40" t="s">
        <v>65</v>
      </c>
      <c r="E12" s="41"/>
      <c r="F12" s="43"/>
      <c r="G12" s="44"/>
      <c r="H12" s="43"/>
      <c r="I12" s="44"/>
      <c r="J12" s="43"/>
      <c r="K12" s="43">
        <v>1</v>
      </c>
      <c r="L12" s="45">
        <v>1235090</v>
      </c>
      <c r="M12" s="45">
        <f>H11*K12*L12</f>
        <v>12350.9</v>
      </c>
      <c r="N12" s="43"/>
      <c r="O12" s="41"/>
      <c r="P12" s="40"/>
      <c r="Q12" s="46"/>
      <c r="R12" s="41"/>
      <c r="S12" s="46"/>
      <c r="T12" s="47"/>
      <c r="U12" s="45"/>
    </row>
    <row r="13" spans="1:23" x14ac:dyDescent="0.25">
      <c r="A13" s="40"/>
      <c r="B13" s="41"/>
      <c r="C13" s="42" t="s">
        <v>50</v>
      </c>
      <c r="D13" s="40" t="s">
        <v>66</v>
      </c>
      <c r="E13" s="41"/>
      <c r="F13" s="43"/>
      <c r="G13" s="44"/>
      <c r="H13" s="43"/>
      <c r="I13" s="44"/>
      <c r="J13" s="43"/>
      <c r="K13" s="43">
        <v>1</v>
      </c>
      <c r="L13" s="45">
        <v>479506</v>
      </c>
      <c r="M13" s="45">
        <f>H11*K13*L13</f>
        <v>4795.0600000000004</v>
      </c>
      <c r="N13" s="43"/>
      <c r="O13" s="41"/>
      <c r="P13" s="40"/>
      <c r="Q13" s="46"/>
      <c r="R13" s="41"/>
      <c r="S13" s="46"/>
      <c r="T13" s="47"/>
      <c r="U13" s="45"/>
    </row>
    <row r="14" spans="1:23" x14ac:dyDescent="0.25">
      <c r="A14" s="40"/>
      <c r="B14" s="41"/>
      <c r="C14" s="42" t="s">
        <v>50</v>
      </c>
      <c r="D14" s="40" t="s">
        <v>67</v>
      </c>
      <c r="E14" s="41"/>
      <c r="F14" s="43"/>
      <c r="G14" s="44"/>
      <c r="H14" s="43"/>
      <c r="I14" s="44"/>
      <c r="J14" s="43"/>
      <c r="K14" s="43">
        <v>1</v>
      </c>
      <c r="L14" s="45">
        <v>297875</v>
      </c>
      <c r="M14" s="45">
        <f>H11*K14*L14</f>
        <v>2978.75</v>
      </c>
      <c r="N14" s="43"/>
      <c r="O14" s="41"/>
      <c r="P14" s="40"/>
      <c r="Q14" s="46"/>
      <c r="R14" s="41"/>
      <c r="S14" s="46"/>
      <c r="T14" s="47"/>
      <c r="U14" s="45"/>
    </row>
    <row r="15" spans="1:23" x14ac:dyDescent="0.25">
      <c r="A15" s="18"/>
      <c r="B15" s="19">
        <v>3</v>
      </c>
      <c r="C15" s="20" t="s">
        <v>40</v>
      </c>
      <c r="D15" s="18" t="s">
        <v>41</v>
      </c>
      <c r="E15" s="19" t="s">
        <v>42</v>
      </c>
      <c r="F15" s="21"/>
      <c r="G15" s="22"/>
      <c r="H15" s="21">
        <v>0</v>
      </c>
      <c r="I15" s="22"/>
      <c r="J15" s="21" t="s">
        <v>64</v>
      </c>
      <c r="K15" s="21">
        <v>3</v>
      </c>
      <c r="L15" s="27"/>
      <c r="M15" s="27">
        <f>SUM(M16:M18)</f>
        <v>0</v>
      </c>
      <c r="N15" s="21">
        <v>1</v>
      </c>
      <c r="O15" s="19">
        <v>0.5</v>
      </c>
      <c r="P15" s="18">
        <v>0.5</v>
      </c>
      <c r="Q15" s="26">
        <f>U4*N15*(O15+P15)</f>
        <v>100000</v>
      </c>
      <c r="R15" s="19">
        <v>0</v>
      </c>
      <c r="S15" s="26">
        <v>0</v>
      </c>
      <c r="T15" s="48">
        <v>0</v>
      </c>
      <c r="U15" s="27">
        <f>M15+S15+T15</f>
        <v>0</v>
      </c>
    </row>
    <row r="16" spans="1:23" x14ac:dyDescent="0.25">
      <c r="A16" s="40"/>
      <c r="B16" s="41"/>
      <c r="C16" s="42" t="s">
        <v>50</v>
      </c>
      <c r="D16" s="40" t="s">
        <v>65</v>
      </c>
      <c r="E16" s="41"/>
      <c r="F16" s="43"/>
      <c r="G16" s="44"/>
      <c r="H16" s="43"/>
      <c r="I16" s="44"/>
      <c r="J16" s="43"/>
      <c r="K16" s="43">
        <v>1</v>
      </c>
      <c r="L16" s="45">
        <v>0</v>
      </c>
      <c r="M16" s="45">
        <f>H15*K16*L16</f>
        <v>0</v>
      </c>
      <c r="N16" s="43"/>
      <c r="O16" s="41"/>
      <c r="P16" s="40"/>
      <c r="Q16" s="46"/>
      <c r="R16" s="41"/>
      <c r="S16" s="46"/>
      <c r="T16" s="47"/>
      <c r="U16" s="45"/>
    </row>
    <row r="17" spans="1:21" x14ac:dyDescent="0.25">
      <c r="A17" s="40"/>
      <c r="B17" s="41"/>
      <c r="C17" s="42" t="s">
        <v>50</v>
      </c>
      <c r="D17" s="40" t="s">
        <v>66</v>
      </c>
      <c r="E17" s="41"/>
      <c r="F17" s="43"/>
      <c r="G17" s="44"/>
      <c r="H17" s="43"/>
      <c r="I17" s="44"/>
      <c r="J17" s="43"/>
      <c r="K17" s="43">
        <v>1</v>
      </c>
      <c r="L17" s="45">
        <v>0</v>
      </c>
      <c r="M17" s="45">
        <f>H15*K17*L17</f>
        <v>0</v>
      </c>
      <c r="N17" s="43"/>
      <c r="O17" s="41"/>
      <c r="P17" s="40"/>
      <c r="Q17" s="46"/>
      <c r="R17" s="41"/>
      <c r="S17" s="46"/>
      <c r="T17" s="47"/>
      <c r="U17" s="45"/>
    </row>
    <row r="18" spans="1:21" x14ac:dyDescent="0.25">
      <c r="A18" s="40"/>
      <c r="B18" s="41"/>
      <c r="C18" s="42" t="s">
        <v>50</v>
      </c>
      <c r="D18" s="40" t="s">
        <v>67</v>
      </c>
      <c r="E18" s="41"/>
      <c r="F18" s="43"/>
      <c r="G18" s="44"/>
      <c r="H18" s="43"/>
      <c r="I18" s="44"/>
      <c r="J18" s="43"/>
      <c r="K18" s="43">
        <v>1</v>
      </c>
      <c r="L18" s="45">
        <v>0</v>
      </c>
      <c r="M18" s="45">
        <f>H15*K18*L18</f>
        <v>0</v>
      </c>
      <c r="N18" s="43"/>
      <c r="O18" s="41"/>
      <c r="P18" s="40"/>
      <c r="Q18" s="46"/>
      <c r="R18" s="41"/>
      <c r="S18" s="46"/>
      <c r="T18" s="47"/>
      <c r="U18" s="45"/>
    </row>
    <row r="19" spans="1:21" x14ac:dyDescent="0.25">
      <c r="A19" s="18"/>
      <c r="B19" s="19">
        <v>4</v>
      </c>
      <c r="C19" s="20" t="s">
        <v>43</v>
      </c>
      <c r="D19" s="18" t="s">
        <v>44</v>
      </c>
      <c r="E19" s="19" t="s">
        <v>45</v>
      </c>
      <c r="F19" s="21" t="s">
        <v>69</v>
      </c>
      <c r="G19" s="22" t="s">
        <v>70</v>
      </c>
      <c r="H19" s="21">
        <v>1E-3</v>
      </c>
      <c r="I19" s="22"/>
      <c r="J19" s="21" t="s">
        <v>64</v>
      </c>
      <c r="K19" s="21">
        <v>3</v>
      </c>
      <c r="L19" s="27"/>
      <c r="M19" s="27">
        <f>SUM(M20:M22)</f>
        <v>933.93600000000004</v>
      </c>
      <c r="N19" s="21">
        <v>1</v>
      </c>
      <c r="O19" s="19">
        <v>0.5</v>
      </c>
      <c r="P19" s="18">
        <v>0.5</v>
      </c>
      <c r="Q19" s="26">
        <f>U4*N19*(O19+P19)</f>
        <v>100000</v>
      </c>
      <c r="R19" s="19">
        <v>0</v>
      </c>
      <c r="S19" s="26">
        <v>0</v>
      </c>
      <c r="T19" s="48">
        <v>0</v>
      </c>
      <c r="U19" s="27">
        <f>M19+S19+T19</f>
        <v>933.93600000000004</v>
      </c>
    </row>
    <row r="20" spans="1:21" x14ac:dyDescent="0.25">
      <c r="A20" s="40"/>
      <c r="B20" s="41"/>
      <c r="C20" s="42" t="s">
        <v>50</v>
      </c>
      <c r="D20" s="40" t="s">
        <v>65</v>
      </c>
      <c r="E20" s="41"/>
      <c r="F20" s="43"/>
      <c r="G20" s="44"/>
      <c r="H20" s="43"/>
      <c r="I20" s="44"/>
      <c r="J20" s="43"/>
      <c r="K20" s="43">
        <v>1</v>
      </c>
      <c r="L20" s="45">
        <v>642542</v>
      </c>
      <c r="M20" s="45">
        <f>H19*K20*L20</f>
        <v>642.54200000000003</v>
      </c>
      <c r="N20" s="43"/>
      <c r="O20" s="41"/>
      <c r="P20" s="40"/>
      <c r="Q20" s="46"/>
      <c r="R20" s="41"/>
      <c r="S20" s="46"/>
      <c r="T20" s="47"/>
      <c r="U20" s="45"/>
    </row>
    <row r="21" spans="1:21" x14ac:dyDescent="0.25">
      <c r="A21" s="40"/>
      <c r="B21" s="41"/>
      <c r="C21" s="42" t="s">
        <v>50</v>
      </c>
      <c r="D21" s="40" t="s">
        <v>66</v>
      </c>
      <c r="E21" s="41"/>
      <c r="F21" s="43"/>
      <c r="G21" s="44"/>
      <c r="H21" s="43"/>
      <c r="I21" s="44"/>
      <c r="J21" s="43"/>
      <c r="K21" s="43">
        <v>1</v>
      </c>
      <c r="L21" s="45">
        <v>180075</v>
      </c>
      <c r="M21" s="45">
        <f>H19*K21*L21</f>
        <v>180.07500000000002</v>
      </c>
      <c r="N21" s="43"/>
      <c r="O21" s="41"/>
      <c r="P21" s="40"/>
      <c r="Q21" s="46"/>
      <c r="R21" s="41"/>
      <c r="S21" s="46"/>
      <c r="T21" s="47"/>
      <c r="U21" s="45"/>
    </row>
    <row r="22" spans="1:21" x14ac:dyDescent="0.25">
      <c r="A22" s="49"/>
      <c r="B22" s="50"/>
      <c r="C22" s="51" t="s">
        <v>50</v>
      </c>
      <c r="D22" s="49" t="s">
        <v>67</v>
      </c>
      <c r="E22" s="50"/>
      <c r="F22" s="52"/>
      <c r="G22" s="53"/>
      <c r="H22" s="52"/>
      <c r="I22" s="53"/>
      <c r="J22" s="52"/>
      <c r="K22" s="52">
        <v>1</v>
      </c>
      <c r="L22" s="54">
        <v>111319</v>
      </c>
      <c r="M22" s="54">
        <f>H19*K22*L22</f>
        <v>111.319</v>
      </c>
      <c r="N22" s="52"/>
      <c r="O22" s="50"/>
      <c r="P22" s="49"/>
      <c r="Q22" s="55"/>
      <c r="R22" s="50"/>
      <c r="S22" s="55"/>
      <c r="T22" s="56"/>
      <c r="U22" s="54"/>
    </row>
  </sheetData>
  <mergeCells count="15">
    <mergeCell ref="A1:V1"/>
    <mergeCell ref="A2:V2"/>
    <mergeCell ref="A3:V3"/>
    <mergeCell ref="A5:A6"/>
    <mergeCell ref="B5:B6"/>
    <mergeCell ref="C5:C6"/>
    <mergeCell ref="D5:D6"/>
    <mergeCell ref="E5:E6"/>
    <mergeCell ref="F5:F6"/>
    <mergeCell ref="G5:G6"/>
    <mergeCell ref="H5:H6"/>
    <mergeCell ref="I5:M5"/>
    <mergeCell ref="N5:Q5"/>
    <mergeCell ref="T5:T6"/>
    <mergeCell ref="U5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opLeftCell="B1" workbookViewId="0">
      <selection activeCell="L12" sqref="L12"/>
    </sheetView>
  </sheetViews>
  <sheetFormatPr defaultColWidth="9.109375" defaultRowHeight="13.8" x14ac:dyDescent="0.25"/>
  <cols>
    <col min="1" max="1" width="2" style="1" hidden="1" customWidth="1"/>
    <col min="2" max="2" width="4.6640625" style="1" bestFit="1" customWidth="1"/>
    <col min="3" max="3" width="8" style="1" bestFit="1" customWidth="1"/>
    <col min="4" max="4" width="10.77734375" style="1" customWidth="1"/>
    <col min="5" max="5" width="6.6640625" style="1" bestFit="1" customWidth="1"/>
    <col min="6" max="6" width="8.109375" style="1" bestFit="1" customWidth="1"/>
    <col min="7" max="7" width="8.77734375" style="1" bestFit="1" customWidth="1"/>
    <col min="8" max="8" width="8.109375" style="1" bestFit="1" customWidth="1"/>
    <col min="9" max="9" width="10.77734375" style="1" bestFit="1" customWidth="1"/>
    <col min="10" max="10" width="11.33203125" style="1" bestFit="1" customWidth="1"/>
    <col min="11" max="11" width="8.109375" style="1" bestFit="1" customWidth="1"/>
    <col min="12" max="12" width="10.77734375" style="1" bestFit="1" customWidth="1"/>
    <col min="13" max="13" width="7.33203125" style="1" bestFit="1" customWidth="1"/>
    <col min="14" max="14" width="10" style="1" bestFit="1" customWidth="1"/>
    <col min="15" max="15" width="11.6640625" style="1" bestFit="1" customWidth="1"/>
    <col min="16" max="16" width="8.33203125" style="1" bestFit="1" customWidth="1"/>
    <col min="17" max="17" width="10.5546875" style="1" bestFit="1" customWidth="1"/>
    <col min="18" max="18" width="17.88671875" style="1" bestFit="1" customWidth="1"/>
    <col min="19" max="19" width="19" style="1" bestFit="1" customWidth="1"/>
    <col min="20" max="20" width="10.21875" style="1" bestFit="1" customWidth="1"/>
    <col min="21" max="21" width="7.21875" style="1" hidden="1" customWidth="1"/>
    <col min="22" max="22" width="9.33203125" style="1" hidden="1" customWidth="1"/>
    <col min="23" max="23" width="10.21875" style="1" hidden="1" customWidth="1"/>
    <col min="24" max="24" width="21.33203125" style="1" bestFit="1" customWidth="1"/>
    <col min="25" max="25" width="19.33203125" style="1" bestFit="1" customWidth="1"/>
    <col min="26" max="26" width="9.109375" style="1" customWidth="1"/>
    <col min="27" max="16384" width="9.109375" style="1"/>
  </cols>
  <sheetData>
    <row r="1" spans="1:25" ht="17.399999999999999" x14ac:dyDescent="0.3">
      <c r="A1" s="57" t="s">
        <v>0</v>
      </c>
      <c r="B1" s="57" t="s">
        <v>0</v>
      </c>
      <c r="C1" s="57" t="s">
        <v>0</v>
      </c>
      <c r="D1" s="57" t="s">
        <v>0</v>
      </c>
      <c r="E1" s="57" t="s">
        <v>0</v>
      </c>
      <c r="F1" s="57" t="s">
        <v>0</v>
      </c>
      <c r="G1" s="57" t="s">
        <v>0</v>
      </c>
      <c r="H1" s="57" t="s">
        <v>0</v>
      </c>
      <c r="I1" s="57" t="s">
        <v>0</v>
      </c>
      <c r="J1" s="57" t="s">
        <v>0</v>
      </c>
      <c r="K1" s="57" t="s">
        <v>0</v>
      </c>
      <c r="L1" s="57" t="s">
        <v>0</v>
      </c>
      <c r="M1" s="57" t="s">
        <v>0</v>
      </c>
      <c r="N1" s="57" t="s">
        <v>0</v>
      </c>
      <c r="O1" s="57" t="s">
        <v>0</v>
      </c>
      <c r="P1" s="57" t="s">
        <v>0</v>
      </c>
      <c r="Q1" s="57" t="s">
        <v>0</v>
      </c>
      <c r="R1" s="57" t="s">
        <v>0</v>
      </c>
      <c r="S1" s="57" t="s">
        <v>0</v>
      </c>
      <c r="T1" s="57" t="s">
        <v>0</v>
      </c>
      <c r="U1" s="57" t="s">
        <v>0</v>
      </c>
      <c r="V1" s="57" t="s">
        <v>0</v>
      </c>
    </row>
    <row r="2" spans="1:25" x14ac:dyDescent="0.25">
      <c r="A2" s="58" t="s">
        <v>1</v>
      </c>
      <c r="B2" s="58" t="s">
        <v>1</v>
      </c>
      <c r="C2" s="58" t="s">
        <v>1</v>
      </c>
      <c r="D2" s="58" t="s">
        <v>1</v>
      </c>
      <c r="E2" s="58" t="s">
        <v>1</v>
      </c>
      <c r="F2" s="58" t="s">
        <v>1</v>
      </c>
      <c r="G2" s="58" t="s">
        <v>1</v>
      </c>
      <c r="H2" s="58" t="s">
        <v>1</v>
      </c>
      <c r="I2" s="58" t="s">
        <v>1</v>
      </c>
      <c r="J2" s="58" t="s">
        <v>1</v>
      </c>
      <c r="K2" s="58" t="s">
        <v>1</v>
      </c>
      <c r="L2" s="58" t="s">
        <v>1</v>
      </c>
      <c r="M2" s="58" t="s">
        <v>1</v>
      </c>
      <c r="N2" s="58" t="s">
        <v>1</v>
      </c>
      <c r="O2" s="58" t="s">
        <v>1</v>
      </c>
      <c r="P2" s="58" t="s">
        <v>1</v>
      </c>
      <c r="Q2" s="58" t="s">
        <v>1</v>
      </c>
      <c r="R2" s="58" t="s">
        <v>1</v>
      </c>
      <c r="S2" s="58" t="s">
        <v>1</v>
      </c>
      <c r="T2" s="58" t="s">
        <v>1</v>
      </c>
      <c r="U2" s="58" t="s">
        <v>1</v>
      </c>
      <c r="V2" s="58" t="s">
        <v>1</v>
      </c>
    </row>
    <row r="3" spans="1:25" x14ac:dyDescent="0.25">
      <c r="A3" s="58" t="s">
        <v>2</v>
      </c>
      <c r="B3" s="58" t="s">
        <v>2</v>
      </c>
      <c r="C3" s="58" t="s">
        <v>2</v>
      </c>
      <c r="D3" s="58" t="s">
        <v>2</v>
      </c>
      <c r="E3" s="58" t="s">
        <v>2</v>
      </c>
      <c r="F3" s="58" t="s">
        <v>2</v>
      </c>
      <c r="G3" s="58" t="s">
        <v>2</v>
      </c>
      <c r="H3" s="58" t="s">
        <v>2</v>
      </c>
      <c r="I3" s="58" t="s">
        <v>2</v>
      </c>
      <c r="J3" s="58" t="s">
        <v>2</v>
      </c>
      <c r="K3" s="58" t="s">
        <v>2</v>
      </c>
      <c r="L3" s="58" t="s">
        <v>2</v>
      </c>
      <c r="M3" s="58" t="s">
        <v>2</v>
      </c>
      <c r="N3" s="58" t="s">
        <v>2</v>
      </c>
      <c r="O3" s="58" t="s">
        <v>2</v>
      </c>
      <c r="P3" s="58" t="s">
        <v>2</v>
      </c>
      <c r="Q3" s="58" t="s">
        <v>2</v>
      </c>
      <c r="R3" s="58" t="s">
        <v>2</v>
      </c>
      <c r="S3" s="58" t="s">
        <v>2</v>
      </c>
      <c r="T3" s="58" t="s">
        <v>2</v>
      </c>
      <c r="U3" s="58" t="s">
        <v>2</v>
      </c>
      <c r="V3" s="58" t="s">
        <v>2</v>
      </c>
    </row>
    <row r="4" spans="1:25" x14ac:dyDescent="0.25">
      <c r="C4" s="2"/>
      <c r="W4" s="3"/>
      <c r="X4" s="4" t="s">
        <v>3</v>
      </c>
      <c r="Y4" s="5">
        <v>0</v>
      </c>
    </row>
    <row r="5" spans="1:25" x14ac:dyDescent="0.25">
      <c r="C5" s="2"/>
      <c r="X5" s="4" t="s">
        <v>4</v>
      </c>
      <c r="Y5" s="6">
        <v>0.1</v>
      </c>
    </row>
    <row r="6" spans="1:25" x14ac:dyDescent="0.25">
      <c r="C6" s="2"/>
      <c r="X6" s="4" t="s">
        <v>5</v>
      </c>
      <c r="Y6" s="5">
        <v>1</v>
      </c>
    </row>
    <row r="7" spans="1:25" x14ac:dyDescent="0.25">
      <c r="A7" s="59"/>
      <c r="B7" s="59" t="s">
        <v>6</v>
      </c>
      <c r="C7" s="60" t="s">
        <v>7</v>
      </c>
      <c r="D7" s="59" t="s">
        <v>8</v>
      </c>
      <c r="E7" s="59" t="s">
        <v>9</v>
      </c>
      <c r="F7" s="59" t="s">
        <v>10</v>
      </c>
      <c r="G7" s="59" t="s">
        <v>11</v>
      </c>
      <c r="H7" s="59" t="s">
        <v>12</v>
      </c>
      <c r="I7" s="59" t="s">
        <v>13</v>
      </c>
      <c r="J7" s="59" t="s">
        <v>14</v>
      </c>
      <c r="K7" s="59"/>
      <c r="L7" s="59" t="s">
        <v>15</v>
      </c>
      <c r="M7" s="59"/>
      <c r="N7" s="59"/>
      <c r="O7" s="59" t="s">
        <v>16</v>
      </c>
      <c r="P7" s="59"/>
      <c r="Q7" s="59"/>
      <c r="R7" s="59" t="s">
        <v>17</v>
      </c>
      <c r="S7" s="59"/>
      <c r="T7" s="59"/>
      <c r="U7" s="59" t="s">
        <v>18</v>
      </c>
      <c r="V7" s="59" t="s">
        <v>19</v>
      </c>
      <c r="W7" s="59"/>
      <c r="X7" s="59" t="s">
        <v>20</v>
      </c>
      <c r="Y7" s="59" t="s">
        <v>21</v>
      </c>
    </row>
    <row r="8" spans="1:25" ht="27.6" x14ac:dyDescent="0.25">
      <c r="A8" s="59"/>
      <c r="B8" s="59"/>
      <c r="C8" s="60"/>
      <c r="D8" s="59"/>
      <c r="E8" s="59"/>
      <c r="F8" s="59"/>
      <c r="G8" s="59"/>
      <c r="H8" s="59"/>
      <c r="I8" s="59"/>
      <c r="J8" s="7" t="s">
        <v>14</v>
      </c>
      <c r="K8" s="7" t="s">
        <v>22</v>
      </c>
      <c r="L8" s="7" t="s">
        <v>15</v>
      </c>
      <c r="M8" s="7" t="s">
        <v>23</v>
      </c>
      <c r="N8" s="7" t="s">
        <v>24</v>
      </c>
      <c r="O8" s="7" t="s">
        <v>25</v>
      </c>
      <c r="P8" s="7" t="s">
        <v>26</v>
      </c>
      <c r="Q8" s="7" t="s">
        <v>27</v>
      </c>
      <c r="R8" s="7" t="s">
        <v>28</v>
      </c>
      <c r="S8" s="7" t="s">
        <v>29</v>
      </c>
      <c r="T8" s="7" t="s">
        <v>30</v>
      </c>
      <c r="U8" s="59"/>
      <c r="V8" s="7" t="s">
        <v>31</v>
      </c>
      <c r="W8" s="7" t="s">
        <v>30</v>
      </c>
      <c r="X8" s="59"/>
      <c r="Y8" s="59"/>
    </row>
    <row r="9" spans="1:25" x14ac:dyDescent="0.25">
      <c r="A9" s="8"/>
      <c r="B9" s="9">
        <v>1</v>
      </c>
      <c r="C9" s="10" t="s">
        <v>32</v>
      </c>
      <c r="D9" s="8" t="s">
        <v>33</v>
      </c>
      <c r="E9" s="9" t="s">
        <v>34</v>
      </c>
      <c r="F9" s="11">
        <v>1.45</v>
      </c>
      <c r="G9" s="12" t="s">
        <v>35</v>
      </c>
      <c r="H9" s="13">
        <v>1</v>
      </c>
      <c r="I9" s="12"/>
      <c r="J9" s="11" t="s">
        <v>36</v>
      </c>
      <c r="K9" s="14">
        <v>1</v>
      </c>
      <c r="L9" s="12" t="s">
        <v>37</v>
      </c>
      <c r="M9" s="11">
        <v>1</v>
      </c>
      <c r="N9" s="11">
        <f>SUM(M9:M11)</f>
        <v>5</v>
      </c>
      <c r="O9" s="15">
        <v>2984</v>
      </c>
      <c r="P9" s="16">
        <f>Y6*F9*H9*K9*M9*O9</f>
        <v>4326.8</v>
      </c>
      <c r="Q9" s="16">
        <f>P9/(1+Y5)</f>
        <v>3933.4545454545455</v>
      </c>
      <c r="R9" s="9">
        <v>0</v>
      </c>
      <c r="S9" s="16">
        <v>0</v>
      </c>
      <c r="T9" s="11">
        <f>(Y4*R9+S9)*F9</f>
        <v>0</v>
      </c>
      <c r="U9" s="12">
        <v>389809</v>
      </c>
      <c r="V9" s="8">
        <v>0</v>
      </c>
      <c r="W9" s="12">
        <v>0</v>
      </c>
      <c r="X9" s="17">
        <v>0</v>
      </c>
      <c r="Y9" s="17">
        <f>SUM(Q9:Q11)+SUM(T9:T11)+SUM(X9:X11)</f>
        <v>28523.345454545452</v>
      </c>
    </row>
    <row r="10" spans="1:25" x14ac:dyDescent="0.25">
      <c r="A10" s="18"/>
      <c r="B10" s="19"/>
      <c r="C10" s="20" t="s">
        <v>50</v>
      </c>
      <c r="D10" s="18"/>
      <c r="E10" s="19"/>
      <c r="F10" s="21"/>
      <c r="G10" s="22"/>
      <c r="H10" s="23"/>
      <c r="I10" s="22"/>
      <c r="J10" s="21" t="s">
        <v>36</v>
      </c>
      <c r="K10" s="24">
        <v>1</v>
      </c>
      <c r="L10" s="22" t="s">
        <v>71</v>
      </c>
      <c r="M10" s="21">
        <v>2</v>
      </c>
      <c r="N10" s="21">
        <f>SUM(M9:M11)</f>
        <v>5</v>
      </c>
      <c r="O10" s="25">
        <v>3164</v>
      </c>
      <c r="P10" s="26">
        <f>Y6*F9*H9*K10*M10*O10</f>
        <v>9175.6</v>
      </c>
      <c r="Q10" s="26">
        <f>P10/(1+Y5)</f>
        <v>8341.454545454546</v>
      </c>
      <c r="R10" s="19">
        <v>0</v>
      </c>
      <c r="S10" s="26">
        <v>0</v>
      </c>
      <c r="T10" s="21">
        <f>(Y4*R10+S10)*F9</f>
        <v>0</v>
      </c>
      <c r="U10" s="22">
        <v>389809</v>
      </c>
      <c r="V10" s="18">
        <v>0</v>
      </c>
      <c r="W10" s="22">
        <v>0</v>
      </c>
      <c r="X10" s="27">
        <v>0</v>
      </c>
      <c r="Y10" s="27"/>
    </row>
    <row r="11" spans="1:25" x14ac:dyDescent="0.25">
      <c r="A11" s="18"/>
      <c r="B11" s="19"/>
      <c r="C11" s="20" t="s">
        <v>50</v>
      </c>
      <c r="D11" s="18"/>
      <c r="E11" s="19"/>
      <c r="F11" s="21"/>
      <c r="G11" s="22"/>
      <c r="H11" s="23"/>
      <c r="I11" s="22"/>
      <c r="J11" s="21" t="s">
        <v>72</v>
      </c>
      <c r="K11" s="24">
        <v>1.2</v>
      </c>
      <c r="L11" s="22" t="s">
        <v>73</v>
      </c>
      <c r="M11" s="21">
        <v>2</v>
      </c>
      <c r="N11" s="21">
        <f>SUM(M9:M11)</f>
        <v>5</v>
      </c>
      <c r="O11" s="25">
        <v>5136</v>
      </c>
      <c r="P11" s="26">
        <f>Y6*F9*H9*K11*M11*O11</f>
        <v>17873.28</v>
      </c>
      <c r="Q11" s="26">
        <f>P11/(1+Y5)</f>
        <v>16248.436363636361</v>
      </c>
      <c r="R11" s="19">
        <v>0</v>
      </c>
      <c r="S11" s="26">
        <v>0</v>
      </c>
      <c r="T11" s="21">
        <f>(Y4*R11+S11)*F9</f>
        <v>0</v>
      </c>
      <c r="U11" s="22">
        <v>389809</v>
      </c>
      <c r="V11" s="18">
        <v>0</v>
      </c>
      <c r="W11" s="22">
        <v>0</v>
      </c>
      <c r="X11" s="27">
        <v>0</v>
      </c>
      <c r="Y11" s="27"/>
    </row>
    <row r="12" spans="1:25" x14ac:dyDescent="0.25">
      <c r="A12" s="18"/>
      <c r="B12" s="19">
        <v>2</v>
      </c>
      <c r="C12" s="20" t="s">
        <v>38</v>
      </c>
      <c r="D12" s="18" t="s">
        <v>39</v>
      </c>
      <c r="E12" s="19" t="s">
        <v>34</v>
      </c>
      <c r="F12" s="21">
        <v>1.6</v>
      </c>
      <c r="G12" s="22" t="s">
        <v>35</v>
      </c>
      <c r="H12" s="23">
        <v>1</v>
      </c>
      <c r="I12" s="22"/>
      <c r="J12" s="21" t="s">
        <v>36</v>
      </c>
      <c r="K12" s="24">
        <v>1</v>
      </c>
      <c r="L12" s="22" t="s">
        <v>37</v>
      </c>
      <c r="M12" s="21">
        <v>1</v>
      </c>
      <c r="N12" s="21">
        <f t="shared" ref="N12:N14" si="0">SUM(M12:M12)</f>
        <v>1</v>
      </c>
      <c r="O12" s="25">
        <v>0</v>
      </c>
      <c r="P12" s="26">
        <f>Y6*F12*H12*K12*M12*O12</f>
        <v>0</v>
      </c>
      <c r="Q12" s="26">
        <f>P12/(1+Y5)</f>
        <v>0</v>
      </c>
      <c r="R12" s="19">
        <v>0</v>
      </c>
      <c r="S12" s="26">
        <v>0</v>
      </c>
      <c r="T12" s="21">
        <f>(Y4*R12+S12)*F12</f>
        <v>0</v>
      </c>
      <c r="U12" s="22">
        <v>0</v>
      </c>
      <c r="V12" s="18">
        <v>0</v>
      </c>
      <c r="W12" s="22">
        <v>0</v>
      </c>
      <c r="X12" s="27">
        <v>0</v>
      </c>
      <c r="Y12" s="27">
        <f t="shared" ref="Y12:Y14" si="1">SUM(Q12:Q12)+SUM(T12:T12)+SUM(X12:X12)</f>
        <v>0</v>
      </c>
    </row>
    <row r="13" spans="1:25" x14ac:dyDescent="0.25">
      <c r="A13" s="18"/>
      <c r="B13" s="19">
        <v>3</v>
      </c>
      <c r="C13" s="20" t="s">
        <v>40</v>
      </c>
      <c r="D13" s="18" t="s">
        <v>41</v>
      </c>
      <c r="E13" s="19" t="s">
        <v>42</v>
      </c>
      <c r="F13" s="21">
        <v>0</v>
      </c>
      <c r="G13" s="22" t="s">
        <v>35</v>
      </c>
      <c r="H13" s="23">
        <v>1</v>
      </c>
      <c r="I13" s="22"/>
      <c r="J13" s="21" t="s">
        <v>36</v>
      </c>
      <c r="K13" s="24">
        <v>1</v>
      </c>
      <c r="L13" s="22" t="s">
        <v>37</v>
      </c>
      <c r="M13" s="21">
        <v>1</v>
      </c>
      <c r="N13" s="21">
        <f t="shared" si="0"/>
        <v>1</v>
      </c>
      <c r="O13" s="25">
        <v>0</v>
      </c>
      <c r="P13" s="26">
        <f>Y6*F13*H13*K13*M13*O13</f>
        <v>0</v>
      </c>
      <c r="Q13" s="26">
        <f>P13/(1+Y5)</f>
        <v>0</v>
      </c>
      <c r="R13" s="19">
        <v>0</v>
      </c>
      <c r="S13" s="26">
        <v>0</v>
      </c>
      <c r="T13" s="21">
        <f>(Y4*R13+S13)*F13</f>
        <v>0</v>
      </c>
      <c r="U13" s="22">
        <v>0</v>
      </c>
      <c r="V13" s="18">
        <v>0</v>
      </c>
      <c r="W13" s="22">
        <v>0</v>
      </c>
      <c r="X13" s="27">
        <v>0</v>
      </c>
      <c r="Y13" s="27">
        <f t="shared" si="1"/>
        <v>0</v>
      </c>
    </row>
    <row r="14" spans="1:25" x14ac:dyDescent="0.25">
      <c r="A14" s="28"/>
      <c r="B14" s="29">
        <v>4</v>
      </c>
      <c r="C14" s="30" t="s">
        <v>43</v>
      </c>
      <c r="D14" s="28" t="s">
        <v>44</v>
      </c>
      <c r="E14" s="29" t="s">
        <v>45</v>
      </c>
      <c r="F14" s="31">
        <v>1E-3</v>
      </c>
      <c r="G14" s="32" t="s">
        <v>46</v>
      </c>
      <c r="H14" s="33">
        <v>1.3</v>
      </c>
      <c r="I14" s="32"/>
      <c r="J14" s="31" t="s">
        <v>36</v>
      </c>
      <c r="K14" s="34">
        <v>1</v>
      </c>
      <c r="L14" s="32" t="s">
        <v>37</v>
      </c>
      <c r="M14" s="31">
        <v>1</v>
      </c>
      <c r="N14" s="31">
        <f t="shared" si="0"/>
        <v>1</v>
      </c>
      <c r="O14" s="35">
        <v>0</v>
      </c>
      <c r="P14" s="36">
        <f>Y6*F14*H14*K14*M14*O14</f>
        <v>0</v>
      </c>
      <c r="Q14" s="36">
        <f>P14/(1+Y5)</f>
        <v>0</v>
      </c>
      <c r="R14" s="29">
        <v>0</v>
      </c>
      <c r="S14" s="36">
        <v>0</v>
      </c>
      <c r="T14" s="31">
        <f>(Y4*R14+S14)*F14</f>
        <v>0</v>
      </c>
      <c r="U14" s="32">
        <v>0</v>
      </c>
      <c r="V14" s="28">
        <v>0</v>
      </c>
      <c r="W14" s="32">
        <v>0</v>
      </c>
      <c r="X14" s="37">
        <v>0</v>
      </c>
      <c r="Y14" s="37">
        <f t="shared" si="1"/>
        <v>0</v>
      </c>
    </row>
  </sheetData>
  <mergeCells count="20">
    <mergeCell ref="X7:X8"/>
    <mergeCell ref="Y7:Y8"/>
    <mergeCell ref="H7:H8"/>
    <mergeCell ref="I7:I8"/>
    <mergeCell ref="J7:K7"/>
    <mergeCell ref="L7:N7"/>
    <mergeCell ref="O7:Q7"/>
    <mergeCell ref="R7:T7"/>
    <mergeCell ref="A1:V1"/>
    <mergeCell ref="A2:V2"/>
    <mergeCell ref="A3:V3"/>
    <mergeCell ref="A7:A8"/>
    <mergeCell ref="B7:B8"/>
    <mergeCell ref="C7:C8"/>
    <mergeCell ref="D7:D8"/>
    <mergeCell ref="E7:E8"/>
    <mergeCell ref="F7:F8"/>
    <mergeCell ref="G7:G8"/>
    <mergeCell ref="U7:U8"/>
    <mergeCell ref="V7:W7"/>
  </mergeCells>
  <conditionalFormatting sqref="K9:K14">
    <cfRule type="cellIs" dxfId="1" priority="1" stopIfTrue="1" operator="equal">
      <formula>0</formula>
    </cfRule>
  </conditionalFormatting>
  <conditionalFormatting sqref="M9:M14">
    <cfRule type="cellIs" dxfId="0" priority="2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 loại phương tiện</vt:lpstr>
      <vt:lpstr>Tổng cự 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2023-08-28T02:51:51Z</dcterms:created>
  <dcterms:modified xsi:type="dcterms:W3CDTF">2023-08-28T09:06:45Z</dcterms:modified>
</cp:coreProperties>
</file>