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Tiên lượng" sheetId="1" r:id="rId1"/>
    <sheet name="Vật liệu" sheetId="3" r:id="rId2"/>
    <sheet name="Nhân công" sheetId="4" r:id="rId3"/>
    <sheet name="Máy" sheetId="5" r:id="rId4"/>
    <sheet name="Đơn giá" sheetId="6" r:id="rId5"/>
    <sheet name="Báo giá" sheetId="7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5" i="1"/>
  <c r="T14" i="1"/>
  <c r="S14" i="1"/>
  <c r="R14" i="1"/>
  <c r="Q14" i="1"/>
  <c r="P14" i="1"/>
  <c r="O14" i="1"/>
  <c r="N14" i="1"/>
  <c r="M14" i="1"/>
  <c r="K14" i="1"/>
  <c r="K13" i="1"/>
  <c r="K12" i="1"/>
  <c r="T11" i="1"/>
  <c r="P11" i="1"/>
  <c r="O11" i="1"/>
  <c r="S11" i="1" s="1"/>
  <c r="N11" i="1"/>
  <c r="R11" i="1" s="1"/>
  <c r="M11" i="1"/>
  <c r="Q11" i="1" s="1"/>
  <c r="K11" i="1"/>
  <c r="K10" i="1"/>
  <c r="K9" i="1"/>
  <c r="R8" i="1"/>
  <c r="Q8" i="1"/>
  <c r="Q17" i="1" s="1"/>
  <c r="P8" i="1"/>
  <c r="T8" i="1" s="1"/>
  <c r="T17" i="1" s="1"/>
  <c r="O8" i="1"/>
  <c r="S8" i="1" s="1"/>
  <c r="S17" i="1" s="1"/>
  <c r="N8" i="1"/>
  <c r="M8" i="1"/>
  <c r="K8" i="1"/>
  <c r="K7" i="1"/>
  <c r="A2" i="1"/>
  <c r="R17" i="1" l="1"/>
</calcChain>
</file>

<file path=xl/sharedStrings.xml><?xml version="1.0" encoding="utf-8"?>
<sst xmlns="http://schemas.openxmlformats.org/spreadsheetml/2006/main" count="104" uniqueCount="71">
  <si>
    <t>BẢNG DỰ TOÁN HẠNG MỤC CÔNG TRÌNH</t>
  </si>
  <si>
    <t>STT</t>
  </si>
  <si>
    <t>MSCV</t>
  </si>
  <si>
    <t>Tên công việc</t>
  </si>
  <si>
    <t>ĐV Tính</t>
  </si>
  <si>
    <t>Diễn giải khối lượng</t>
  </si>
  <si>
    <t>KL phụ</t>
  </si>
  <si>
    <t>Khối lượng</t>
  </si>
  <si>
    <t>Đơn giá</t>
  </si>
  <si>
    <t>Thành tiền</t>
  </si>
  <si>
    <t>Hệ số điều chỉnh</t>
  </si>
  <si>
    <t>Tên CK</t>
  </si>
  <si>
    <t>Số CK</t>
  </si>
  <si>
    <t>Dài</t>
  </si>
  <si>
    <t>Rộng</t>
  </si>
  <si>
    <t>Cao</t>
  </si>
  <si>
    <t>HS phụ</t>
  </si>
  <si>
    <t>Vật liệu</t>
  </si>
  <si>
    <t>VL phụ</t>
  </si>
  <si>
    <t>Nhân công</t>
  </si>
  <si>
    <t>Máy</t>
  </si>
  <si>
    <t>VL</t>
  </si>
  <si>
    <t>NC</t>
  </si>
  <si>
    <t>M</t>
  </si>
  <si>
    <t>HM</t>
  </si>
  <si>
    <t>﻿Hạng mục 1</t>
  </si>
  <si>
    <t>m3</t>
  </si>
  <si>
    <t>THM</t>
  </si>
  <si>
    <t>CỘNG HẠNG MỤC</t>
  </si>
  <si>
    <t>AA.11121</t>
  </si>
  <si>
    <t>Phát rừng loại II bằng thủ công, mật độ cây TC/100m2: 0 cây</t>
  </si>
  <si>
    <t>100m2</t>
  </si>
  <si>
    <t>CE.12830</t>
  </si>
  <si>
    <t>Thí nghiệm ép cọc biến dạng lớn PDA, đường kính cọc ≤ 2.000mm</t>
  </si>
  <si>
    <t>lần TN/1 cọc</t>
  </si>
  <si>
    <t>AG.11111</t>
  </si>
  <si>
    <t>Bê tông cọc, cột, bê tông M100, đá 1x2, PCB30 - Đổ bê tông đúc sẵn bằng thủ công (vữa bê tông sản xuất bằng máy trộn)</t>
  </si>
  <si>
    <t>Đơn vị</t>
  </si>
  <si>
    <t>Giá gốc</t>
  </si>
  <si>
    <t>Giá TB</t>
  </si>
  <si>
    <t>Giá HT</t>
  </si>
  <si>
    <t>kg</t>
  </si>
  <si>
    <t>V058723</t>
  </si>
  <si>
    <t>Gạch AAC 15x10x60cm</t>
  </si>
  <si>
    <t>viên</t>
  </si>
  <si>
    <t>C</t>
  </si>
  <si>
    <t>B3111</t>
  </si>
  <si>
    <t>Vữa khô trộn sẵn M50 (xây)</t>
  </si>
  <si>
    <t>V</t>
  </si>
  <si>
    <t>V07969</t>
  </si>
  <si>
    <t>Nước</t>
  </si>
  <si>
    <t>lít</t>
  </si>
  <si>
    <t>V41111</t>
  </si>
  <si>
    <t>Vữa khô trộn sẵn (xây)</t>
  </si>
  <si>
    <t>ZV999</t>
  </si>
  <si>
    <t>Vật liệu khác</t>
  </si>
  <si>
    <t>%</t>
  </si>
  <si>
    <t>Mã VL</t>
  </si>
  <si>
    <t>Tên VL</t>
  </si>
  <si>
    <t xml:space="preserve">Hao phí </t>
  </si>
  <si>
    <t>Loại VL</t>
  </si>
  <si>
    <t>HP khác</t>
  </si>
  <si>
    <t>N2357</t>
  </si>
  <si>
    <t>Nhân công bậc 3,5/7 - Nhóm 2</t>
  </si>
  <si>
    <t>công</t>
  </si>
  <si>
    <t>Mã NC</t>
  </si>
  <si>
    <t>Tên nhân công</t>
  </si>
  <si>
    <t>Hao phí</t>
  </si>
  <si>
    <t>Mã Máy</t>
  </si>
  <si>
    <t>Tên máy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</si>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</sst>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###,##0.0000"/>
    <numFmt numFmtId="165" formatCode="###,###,###,##0"/>
  </numFmts>
  <fonts count="8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0"/>
      <color rgb="FF0000FF"/>
      <name val="Times New Roman"/>
      <family val="1"/>
    </font>
    <font>
      <sz val="11.25"/>
      <color rgb="FF000000"/>
      <name val="Times New Roman"/>
      <family val="1"/>
    </font>
    <font>
      <sz val="11.25"/>
      <color rgb="FF0000FF"/>
      <name val="Times New Roman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top"/>
    </xf>
    <xf numFmtId="164" fontId="5" fillId="4" borderId="4" xfId="0" applyNumberFormat="1" applyFont="1" applyFill="1" applyBorder="1" applyAlignment="1">
      <alignment vertical="top"/>
    </xf>
    <xf numFmtId="0" fontId="4" fillId="4" borderId="5" xfId="0" applyFont="1" applyFill="1" applyBorder="1" applyAlignment="1">
      <alignment horizontal="center" vertical="top"/>
    </xf>
    <xf numFmtId="0" fontId="4" fillId="4" borderId="5" xfId="0" applyFont="1" applyFill="1" applyBorder="1" applyAlignment="1">
      <alignment vertical="top"/>
    </xf>
    <xf numFmtId="0" fontId="4" fillId="4" borderId="5" xfId="0" applyFont="1" applyFill="1" applyBorder="1" applyAlignment="1">
      <alignment vertical="top" wrapText="1"/>
    </xf>
    <xf numFmtId="164" fontId="4" fillId="4" borderId="5" xfId="0" applyNumberFormat="1" applyFont="1" applyFill="1" applyBorder="1" applyAlignment="1">
      <alignment vertical="top"/>
    </xf>
    <xf numFmtId="164" fontId="5" fillId="4" borderId="5" xfId="0" applyNumberFormat="1" applyFont="1" applyFill="1" applyBorder="1" applyAlignment="1">
      <alignment vertical="top"/>
    </xf>
    <xf numFmtId="165" fontId="4" fillId="4" borderId="5" xfId="0" applyNumberFormat="1" applyFont="1" applyFill="1" applyBorder="1" applyAlignment="1">
      <alignment vertical="top"/>
    </xf>
    <xf numFmtId="0" fontId="5" fillId="4" borderId="5" xfId="0" applyFont="1" applyFill="1" applyBorder="1" applyAlignment="1">
      <alignment horizontal="center" vertical="top"/>
    </xf>
    <xf numFmtId="0" fontId="5" fillId="4" borderId="5" xfId="0" applyFont="1" applyFill="1" applyBorder="1" applyAlignment="1">
      <alignment vertical="top"/>
    </xf>
    <xf numFmtId="0" fontId="5" fillId="4" borderId="5" xfId="0" applyFont="1" applyFill="1" applyBorder="1" applyAlignment="1">
      <alignment vertical="top" wrapText="1"/>
    </xf>
    <xf numFmtId="165" fontId="5" fillId="4" borderId="5" xfId="0" applyNumberFormat="1" applyFont="1" applyFill="1" applyBorder="1" applyAlignment="1">
      <alignment vertical="top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165" fontId="3" fillId="4" borderId="1" xfId="0" applyNumberFormat="1" applyFont="1" applyFill="1" applyBorder="1"/>
    <xf numFmtId="0" fontId="5" fillId="4" borderId="4" xfId="0" applyFont="1" applyFill="1" applyBorder="1" applyAlignment="1">
      <alignment horizontal="center" vertical="top"/>
    </xf>
    <xf numFmtId="0" fontId="5" fillId="4" borderId="4" xfId="0" applyFont="1" applyFill="1" applyBorder="1" applyAlignment="1">
      <alignment vertical="top"/>
    </xf>
    <xf numFmtId="0" fontId="5" fillId="4" borderId="4" xfId="0" applyFont="1" applyFill="1" applyBorder="1" applyAlignment="1">
      <alignment vertical="top" wrapText="1"/>
    </xf>
    <xf numFmtId="165" fontId="5" fillId="4" borderId="4" xfId="0" applyNumberFormat="1" applyFont="1" applyFill="1" applyBorder="1" applyAlignment="1">
      <alignment vertical="top"/>
    </xf>
    <xf numFmtId="0" fontId="6" fillId="4" borderId="0" xfId="0" applyFont="1" applyFill="1"/>
    <xf numFmtId="165" fontId="6" fillId="4" borderId="0" xfId="0" applyNumberFormat="1" applyFont="1" applyFill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top"/>
    </xf>
    <xf numFmtId="0" fontId="3" fillId="4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right"/>
    </xf>
    <xf numFmtId="165" fontId="3" fillId="4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4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uanl\OneDrive\Desktop\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ên lượng"/>
      <sheetName val="Giá VL"/>
      <sheetName val="THVL"/>
      <sheetName val="Cước ô tô"/>
      <sheetName val="Cước sông"/>
      <sheetName val="Cước TC"/>
      <sheetName val="Giá NC"/>
      <sheetName val="THNC"/>
      <sheetName val="Tính giá NC"/>
      <sheetName val="Giá Máy"/>
      <sheetName val="THM"/>
      <sheetName val="Bù giá CM"/>
      <sheetName val="Tính giá CM"/>
      <sheetName val="THNL"/>
      <sheetName val="THTL"/>
      <sheetName val="THKPHM"/>
      <sheetName val="THKP_TT11_2021"/>
      <sheetName val="Chiết tính"/>
      <sheetName val="ĐGTH"/>
      <sheetName val="Tổng hợp VT"/>
      <sheetName val="GGTXD"/>
      <sheetName val="PTVT"/>
      <sheetName val="THDGDT"/>
      <sheetName val="THCPXD"/>
      <sheetName val="THCPTB"/>
      <sheetName val="HM chung"/>
      <sheetName val="Bìa ngoài"/>
      <sheetName val="Bìa trong"/>
      <sheetName val="Thuyết minh"/>
      <sheetName val="Thông tin"/>
      <sheetName val="Nội suy"/>
      <sheetName val="Chiết tính rút gọn"/>
      <sheetName val="ĐGTH rút gọn"/>
      <sheetName val="Giá vữa"/>
      <sheetName val="Tra định mức"/>
      <sheetName val="QT_PL08b"/>
      <sheetName val="QT_PL03a"/>
      <sheetName val="QT_PL03b"/>
      <sheetName val="QT_PL04"/>
      <sheetName val="QT_PL05"/>
      <sheetName val="QT_PL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5">
          <cell r="D5" t="str">
            <v>Tên công trình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opLeftCell="A9" workbookViewId="0">
      <selection activeCell="L24" sqref="L24"/>
    </sheetView>
  </sheetViews>
  <sheetFormatPr defaultRowHeight="14.4" x14ac:dyDescent="0.3"/>
  <cols>
    <col min="2" max="2" width="22.109375" customWidth="1"/>
    <col min="3" max="3" width="17.33203125" customWidth="1"/>
    <col min="4" max="4" width="7.5546875" customWidth="1"/>
    <col min="5" max="5" width="20.6640625" customWidth="1"/>
    <col min="6" max="6" width="12.33203125" customWidth="1"/>
  </cols>
  <sheetData>
    <row r="1" spans="1:23" ht="17.399999999999999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3" x14ac:dyDescent="0.3">
      <c r="A2" s="31" t="str">
        <f>"CÔNG TRÌNH: "  &amp; '[1]Thông tin'!D5</f>
        <v>CÔNG TRÌNH: Tên công trình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1:2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">
      <c r="A4" s="24" t="s">
        <v>1</v>
      </c>
      <c r="B4" s="24" t="s">
        <v>2</v>
      </c>
      <c r="C4" s="24" t="s">
        <v>3</v>
      </c>
      <c r="D4" s="24" t="s">
        <v>4</v>
      </c>
      <c r="E4" s="24" t="s">
        <v>5</v>
      </c>
      <c r="F4" s="24"/>
      <c r="G4" s="24"/>
      <c r="H4" s="24"/>
      <c r="I4" s="24"/>
      <c r="J4" s="24"/>
      <c r="K4" s="32" t="s">
        <v>6</v>
      </c>
      <c r="L4" s="32" t="s">
        <v>7</v>
      </c>
      <c r="M4" s="24" t="s">
        <v>8</v>
      </c>
      <c r="N4" s="24"/>
      <c r="O4" s="24"/>
      <c r="P4" s="24"/>
      <c r="Q4" s="24" t="s">
        <v>9</v>
      </c>
      <c r="R4" s="24"/>
      <c r="S4" s="24"/>
      <c r="T4" s="24"/>
      <c r="U4" s="24" t="s">
        <v>10</v>
      </c>
      <c r="V4" s="24"/>
      <c r="W4" s="24"/>
    </row>
    <row r="5" spans="1:23" x14ac:dyDescent="0.3">
      <c r="A5" s="24"/>
      <c r="B5" s="24"/>
      <c r="C5" s="24"/>
      <c r="D5" s="24"/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33"/>
      <c r="L5" s="33"/>
      <c r="M5" s="2" t="s">
        <v>17</v>
      </c>
      <c r="N5" s="2" t="s">
        <v>18</v>
      </c>
      <c r="O5" s="2" t="s">
        <v>19</v>
      </c>
      <c r="P5" s="2" t="s">
        <v>20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2" t="s">
        <v>23</v>
      </c>
    </row>
    <row r="6" spans="1:23" x14ac:dyDescent="0.3">
      <c r="A6" s="3"/>
      <c r="B6" s="3" t="s">
        <v>24</v>
      </c>
      <c r="C6" s="25" t="s">
        <v>25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3"/>
      <c r="R6" s="3"/>
      <c r="S6" s="3"/>
      <c r="T6" s="3"/>
      <c r="U6" s="3"/>
      <c r="V6" s="3"/>
      <c r="W6" s="3"/>
    </row>
    <row r="7" spans="1:23" ht="15" x14ac:dyDescent="0.3">
      <c r="A7" s="18"/>
      <c r="B7" s="19"/>
      <c r="C7" s="20"/>
      <c r="D7" s="18"/>
      <c r="E7" s="19"/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f t="shared" ref="K7:K16" si="0">0</f>
        <v>0</v>
      </c>
      <c r="L7" s="4"/>
      <c r="M7" s="21"/>
      <c r="N7" s="21"/>
      <c r="O7" s="21"/>
      <c r="P7" s="21"/>
      <c r="Q7" s="21"/>
      <c r="R7" s="21"/>
      <c r="S7" s="21"/>
      <c r="T7" s="21"/>
      <c r="U7" s="19">
        <v>1</v>
      </c>
      <c r="V7" s="19">
        <v>1</v>
      </c>
      <c r="W7" s="19">
        <v>1</v>
      </c>
    </row>
    <row r="8" spans="1:23" ht="60" x14ac:dyDescent="0.3">
      <c r="A8" s="5">
        <v>1</v>
      </c>
      <c r="B8" s="6" t="s">
        <v>29</v>
      </c>
      <c r="C8" s="7" t="s">
        <v>30</v>
      </c>
      <c r="D8" s="5" t="s">
        <v>31</v>
      </c>
      <c r="E8" s="6"/>
      <c r="F8" s="8">
        <v>0</v>
      </c>
      <c r="G8" s="8">
        <v>0</v>
      </c>
      <c r="H8" s="8">
        <v>0</v>
      </c>
      <c r="I8" s="8">
        <v>0</v>
      </c>
      <c r="J8" s="8">
        <v>0</v>
      </c>
      <c r="K8" s="9">
        <f t="shared" si="0"/>
        <v>0</v>
      </c>
      <c r="L8" s="9">
        <v>1</v>
      </c>
      <c r="M8" s="10">
        <f>0*U8</f>
        <v>0</v>
      </c>
      <c r="N8" s="10">
        <f>0*U8</f>
        <v>0</v>
      </c>
      <c r="O8" s="10">
        <f>252949*V8</f>
        <v>252949</v>
      </c>
      <c r="P8" s="10">
        <f>0*W8</f>
        <v>0</v>
      </c>
      <c r="Q8" s="10">
        <f>L8*M8</f>
        <v>0</v>
      </c>
      <c r="R8" s="10">
        <f>L8*N8</f>
        <v>0</v>
      </c>
      <c r="S8" s="10">
        <f>L8*O8</f>
        <v>252949</v>
      </c>
      <c r="T8" s="10">
        <f>L8*P8</f>
        <v>0</v>
      </c>
      <c r="U8" s="6">
        <v>1</v>
      </c>
      <c r="V8" s="6">
        <v>1</v>
      </c>
      <c r="W8" s="6">
        <v>1</v>
      </c>
    </row>
    <row r="9" spans="1:23" ht="15" x14ac:dyDescent="0.3">
      <c r="A9" s="11"/>
      <c r="B9" s="12"/>
      <c r="C9" s="13"/>
      <c r="D9" s="11"/>
      <c r="E9" s="12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f t="shared" si="0"/>
        <v>0</v>
      </c>
      <c r="L9" s="9"/>
      <c r="M9" s="14"/>
      <c r="N9" s="14"/>
      <c r="O9" s="14"/>
      <c r="P9" s="14"/>
      <c r="Q9" s="14"/>
      <c r="R9" s="14"/>
      <c r="S9" s="14"/>
      <c r="T9" s="14"/>
      <c r="U9" s="12">
        <v>1</v>
      </c>
      <c r="V9" s="12">
        <v>1</v>
      </c>
      <c r="W9" s="12">
        <v>1</v>
      </c>
    </row>
    <row r="10" spans="1:23" ht="15" x14ac:dyDescent="0.3">
      <c r="A10" s="11"/>
      <c r="B10" s="12"/>
      <c r="C10" s="13"/>
      <c r="D10" s="11"/>
      <c r="E10" s="12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f t="shared" si="0"/>
        <v>0</v>
      </c>
      <c r="L10" s="9"/>
      <c r="M10" s="14"/>
      <c r="N10" s="14"/>
      <c r="O10" s="14"/>
      <c r="P10" s="14"/>
      <c r="Q10" s="14"/>
      <c r="R10" s="14"/>
      <c r="S10" s="14"/>
      <c r="T10" s="14"/>
      <c r="U10" s="12">
        <v>1</v>
      </c>
      <c r="V10" s="12">
        <v>1</v>
      </c>
      <c r="W10" s="12">
        <v>1</v>
      </c>
    </row>
    <row r="11" spans="1:23" ht="60" x14ac:dyDescent="0.3">
      <c r="A11" s="5">
        <v>2</v>
      </c>
      <c r="B11" s="6" t="s">
        <v>32</v>
      </c>
      <c r="C11" s="7" t="s">
        <v>33</v>
      </c>
      <c r="D11" s="5" t="s">
        <v>34</v>
      </c>
      <c r="E11" s="6"/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9">
        <f t="shared" si="0"/>
        <v>0</v>
      </c>
      <c r="L11" s="9">
        <v>2</v>
      </c>
      <c r="M11" s="10">
        <f>4747995*U11</f>
        <v>4747995</v>
      </c>
      <c r="N11" s="10">
        <f>0*U11</f>
        <v>0</v>
      </c>
      <c r="O11" s="10">
        <f>10126104*V11</f>
        <v>10126104</v>
      </c>
      <c r="P11" s="10">
        <f>8430056*W11</f>
        <v>8430056</v>
      </c>
      <c r="Q11" s="10">
        <f>L11*M11</f>
        <v>9495990</v>
      </c>
      <c r="R11" s="10">
        <f>L11*N11</f>
        <v>0</v>
      </c>
      <c r="S11" s="10">
        <f>L11*O11</f>
        <v>20252208</v>
      </c>
      <c r="T11" s="10">
        <f>L11*P11</f>
        <v>16860112</v>
      </c>
      <c r="U11" s="6">
        <v>1</v>
      </c>
      <c r="V11" s="6">
        <v>1</v>
      </c>
      <c r="W11" s="6">
        <v>1</v>
      </c>
    </row>
    <row r="12" spans="1:23" ht="15" x14ac:dyDescent="0.3">
      <c r="A12" s="11"/>
      <c r="B12" s="12"/>
      <c r="C12" s="13"/>
      <c r="D12" s="11"/>
      <c r="E12" s="12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f t="shared" si="0"/>
        <v>0</v>
      </c>
      <c r="L12" s="9"/>
      <c r="M12" s="14"/>
      <c r="N12" s="14"/>
      <c r="O12" s="14"/>
      <c r="P12" s="14"/>
      <c r="Q12" s="14"/>
      <c r="R12" s="14"/>
      <c r="S12" s="14"/>
      <c r="T12" s="14"/>
      <c r="U12" s="12">
        <v>1</v>
      </c>
      <c r="V12" s="12">
        <v>1</v>
      </c>
      <c r="W12" s="12">
        <v>1</v>
      </c>
    </row>
    <row r="13" spans="1:23" ht="15" x14ac:dyDescent="0.3">
      <c r="A13" s="11"/>
      <c r="B13" s="12"/>
      <c r="C13" s="13"/>
      <c r="D13" s="11"/>
      <c r="E13" s="12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f t="shared" si="0"/>
        <v>0</v>
      </c>
      <c r="L13" s="9"/>
      <c r="M13" s="14"/>
      <c r="N13" s="14"/>
      <c r="O13" s="14"/>
      <c r="P13" s="14"/>
      <c r="Q13" s="14"/>
      <c r="R13" s="14"/>
      <c r="S13" s="14"/>
      <c r="T13" s="14"/>
      <c r="U13" s="12">
        <v>1</v>
      </c>
      <c r="V13" s="12">
        <v>1</v>
      </c>
      <c r="W13" s="12">
        <v>1</v>
      </c>
    </row>
    <row r="14" spans="1:23" ht="105" x14ac:dyDescent="0.3">
      <c r="A14" s="5">
        <v>3</v>
      </c>
      <c r="B14" s="6" t="s">
        <v>35</v>
      </c>
      <c r="C14" s="7" t="s">
        <v>36</v>
      </c>
      <c r="D14" s="5" t="s">
        <v>26</v>
      </c>
      <c r="E14" s="6"/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9">
        <f t="shared" si="0"/>
        <v>0</v>
      </c>
      <c r="L14" s="9">
        <v>0</v>
      </c>
      <c r="M14" s="10">
        <f>732735*U14</f>
        <v>732735</v>
      </c>
      <c r="N14" s="10">
        <f>0*U14</f>
        <v>0</v>
      </c>
      <c r="O14" s="10">
        <f>304836*V14</f>
        <v>304836</v>
      </c>
      <c r="P14" s="10">
        <f>75280*W14</f>
        <v>75280</v>
      </c>
      <c r="Q14" s="10">
        <f>L14*M14</f>
        <v>0</v>
      </c>
      <c r="R14" s="10">
        <f>L14*N14</f>
        <v>0</v>
      </c>
      <c r="S14" s="10">
        <f>L14*O14</f>
        <v>0</v>
      </c>
      <c r="T14" s="10">
        <f>L14*P14</f>
        <v>0</v>
      </c>
      <c r="U14" s="6">
        <v>1</v>
      </c>
      <c r="V14" s="6">
        <v>1</v>
      </c>
      <c r="W14" s="6">
        <v>1</v>
      </c>
    </row>
    <row r="15" spans="1:23" ht="15" x14ac:dyDescent="0.3">
      <c r="A15" s="11"/>
      <c r="B15" s="12"/>
      <c r="C15" s="13"/>
      <c r="D15" s="11"/>
      <c r="E15" s="12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f t="shared" si="0"/>
        <v>0</v>
      </c>
      <c r="L15" s="9"/>
      <c r="M15" s="14"/>
      <c r="N15" s="14"/>
      <c r="O15" s="14"/>
      <c r="P15" s="14"/>
      <c r="Q15" s="14"/>
      <c r="R15" s="14"/>
      <c r="S15" s="14"/>
      <c r="T15" s="14"/>
      <c r="U15" s="12">
        <v>1</v>
      </c>
      <c r="V15" s="12">
        <v>1</v>
      </c>
      <c r="W15" s="12">
        <v>1</v>
      </c>
    </row>
    <row r="16" spans="1:23" ht="15" x14ac:dyDescent="0.3">
      <c r="A16" s="11"/>
      <c r="B16" s="12"/>
      <c r="C16" s="13"/>
      <c r="D16" s="11"/>
      <c r="E16" s="12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f t="shared" si="0"/>
        <v>0</v>
      </c>
      <c r="L16" s="9"/>
      <c r="M16" s="14"/>
      <c r="N16" s="14"/>
      <c r="O16" s="14"/>
      <c r="P16" s="14"/>
      <c r="Q16" s="14"/>
      <c r="R16" s="14"/>
      <c r="S16" s="14"/>
      <c r="T16" s="14"/>
      <c r="U16" s="12">
        <v>1</v>
      </c>
      <c r="V16" s="12">
        <v>1</v>
      </c>
      <c r="W16" s="12">
        <v>1</v>
      </c>
    </row>
    <row r="17" spans="1:23" x14ac:dyDescent="0.3">
      <c r="A17" s="16"/>
      <c r="B17" s="15" t="s">
        <v>27</v>
      </c>
      <c r="C17" s="26" t="s">
        <v>28</v>
      </c>
      <c r="D17" s="27"/>
      <c r="E17" s="26"/>
      <c r="F17" s="28"/>
      <c r="G17" s="28"/>
      <c r="H17" s="28"/>
      <c r="I17" s="28"/>
      <c r="J17" s="28"/>
      <c r="K17" s="28"/>
      <c r="L17" s="28"/>
      <c r="M17" s="29"/>
      <c r="N17" s="29"/>
      <c r="O17" s="29"/>
      <c r="P17" s="29"/>
      <c r="Q17" s="17">
        <f>SUMIF(A7:A16,"&gt;0",Q7:Q16)</f>
        <v>9495990</v>
      </c>
      <c r="R17" s="17">
        <f>SUMIF(A7:A16,"&gt;0",R7:R16)</f>
        <v>0</v>
      </c>
      <c r="S17" s="17">
        <f>SUMIF(A7:A16,"&gt;0",S7:S16)</f>
        <v>20505157</v>
      </c>
      <c r="T17" s="17">
        <f>SUMIF(A7:A16,"&gt;0",T7:T16)</f>
        <v>16860112</v>
      </c>
      <c r="U17" s="15"/>
      <c r="V17" s="15"/>
      <c r="W17" s="15"/>
    </row>
    <row r="18" spans="1:23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"/>
      <c r="N18" s="23"/>
      <c r="O18" s="23"/>
      <c r="P18" s="23"/>
      <c r="Q18" s="23"/>
      <c r="R18" s="23"/>
      <c r="S18" s="23"/>
      <c r="T18" s="23"/>
      <c r="U18" s="22"/>
      <c r="V18" s="22"/>
      <c r="W18" s="22"/>
    </row>
  </sheetData>
  <mergeCells count="14">
    <mergeCell ref="Q4:T4"/>
    <mergeCell ref="U4:W4"/>
    <mergeCell ref="C6:P6"/>
    <mergeCell ref="C17:P17"/>
    <mergeCell ref="A1:W1"/>
    <mergeCell ref="A2:W2"/>
    <mergeCell ref="A4:A5"/>
    <mergeCell ref="B4:B5"/>
    <mergeCell ref="C4:C5"/>
    <mergeCell ref="D4:D5"/>
    <mergeCell ref="E4:J4"/>
    <mergeCell ref="K4:K5"/>
    <mergeCell ref="L4:L5"/>
    <mergeCell ref="M4:P4"/>
  </mergeCells>
  <conditionalFormatting sqref="U6:W6">
    <cfRule type="cellIs" dxfId="3" priority="1" stopIfTrue="1" operator="equal">
      <formula>1</formula>
    </cfRule>
  </conditionalFormatting>
  <conditionalFormatting sqref="U7:U18">
    <cfRule type="cellIs" dxfId="2" priority="2" stopIfTrue="1" operator="equal">
      <formula>1</formula>
    </cfRule>
  </conditionalFormatting>
  <conditionalFormatting sqref="V7:V18">
    <cfRule type="cellIs" dxfId="1" priority="3" stopIfTrue="1" operator="equal">
      <formula>1</formula>
    </cfRule>
  </conditionalFormatting>
  <conditionalFormatting sqref="W7:W18">
    <cfRule type="cellIs" dxfId="0" priority="4" stopIfTrue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sqref="A1:K1"/>
    </sheetView>
  </sheetViews>
  <sheetFormatPr defaultRowHeight="14.4" x14ac:dyDescent="0.3"/>
  <sheetData>
    <row r="1" spans="1:11" x14ac:dyDescent="0.3">
      <c r="A1" s="34" t="s">
        <v>1</v>
      </c>
      <c r="B1" s="34" t="s">
        <v>57</v>
      </c>
      <c r="C1" s="34" t="s">
        <v>57</v>
      </c>
      <c r="D1" s="34" t="s">
        <v>58</v>
      </c>
      <c r="E1" s="34" t="s">
        <v>37</v>
      </c>
      <c r="F1" s="34" t="s">
        <v>59</v>
      </c>
      <c r="G1" s="34" t="s">
        <v>38</v>
      </c>
      <c r="H1" s="34" t="s">
        <v>39</v>
      </c>
      <c r="I1" s="34" t="s">
        <v>40</v>
      </c>
      <c r="J1" s="34" t="s">
        <v>60</v>
      </c>
      <c r="K1" s="34" t="s">
        <v>61</v>
      </c>
    </row>
    <row r="2" spans="1:11" x14ac:dyDescent="0.3">
      <c r="A2">
        <v>1</v>
      </c>
      <c r="B2" t="s">
        <v>42</v>
      </c>
      <c r="C2" t="s">
        <v>42</v>
      </c>
      <c r="D2" t="s">
        <v>43</v>
      </c>
      <c r="E2" t="s">
        <v>44</v>
      </c>
      <c r="F2">
        <v>106</v>
      </c>
      <c r="G2">
        <v>11430</v>
      </c>
      <c r="H2">
        <v>11430</v>
      </c>
      <c r="I2">
        <v>11430</v>
      </c>
      <c r="J2" t="s">
        <v>21</v>
      </c>
      <c r="K2" t="s">
        <v>45</v>
      </c>
    </row>
    <row r="3" spans="1:11" x14ac:dyDescent="0.3">
      <c r="A3">
        <v>2</v>
      </c>
      <c r="B3" t="s">
        <v>46</v>
      </c>
      <c r="C3" t="s">
        <v>46</v>
      </c>
      <c r="D3" t="s">
        <v>47</v>
      </c>
      <c r="E3" t="s">
        <v>26</v>
      </c>
      <c r="F3">
        <v>0.06</v>
      </c>
      <c r="G3">
        <v>2457680</v>
      </c>
      <c r="H3">
        <v>2457680</v>
      </c>
      <c r="I3">
        <v>2457680</v>
      </c>
      <c r="J3" t="s">
        <v>48</v>
      </c>
      <c r="K3" t="s">
        <v>45</v>
      </c>
    </row>
    <row r="4" spans="1:11" x14ac:dyDescent="0.3">
      <c r="A4">
        <v>-1</v>
      </c>
      <c r="B4" t="s">
        <v>49</v>
      </c>
      <c r="C4" t="s">
        <v>49</v>
      </c>
      <c r="D4" t="s">
        <v>50</v>
      </c>
      <c r="E4" t="s">
        <v>51</v>
      </c>
      <c r="F4">
        <v>243</v>
      </c>
      <c r="G4">
        <v>10</v>
      </c>
      <c r="H4">
        <v>10</v>
      </c>
      <c r="I4">
        <v>10</v>
      </c>
      <c r="J4" t="s">
        <v>21</v>
      </c>
      <c r="K4" t="s">
        <v>45</v>
      </c>
    </row>
    <row r="5" spans="1:11" x14ac:dyDescent="0.3">
      <c r="A5">
        <v>-1</v>
      </c>
      <c r="B5" t="s">
        <v>52</v>
      </c>
      <c r="C5" t="s">
        <v>52</v>
      </c>
      <c r="D5" t="s">
        <v>53</v>
      </c>
      <c r="E5" t="s">
        <v>41</v>
      </c>
      <c r="F5">
        <v>1403</v>
      </c>
      <c r="G5">
        <v>1750</v>
      </c>
      <c r="H5">
        <v>1750</v>
      </c>
      <c r="I5">
        <v>1750</v>
      </c>
      <c r="J5" t="s">
        <v>21</v>
      </c>
      <c r="K5" t="s">
        <v>45</v>
      </c>
    </row>
    <row r="6" spans="1:11" x14ac:dyDescent="0.3">
      <c r="A6">
        <v>3</v>
      </c>
      <c r="B6" t="s">
        <v>54</v>
      </c>
      <c r="C6" t="s">
        <v>54</v>
      </c>
      <c r="D6" t="s">
        <v>55</v>
      </c>
      <c r="E6" t="s">
        <v>56</v>
      </c>
      <c r="F6">
        <v>5</v>
      </c>
      <c r="G6">
        <v>13590.407999999999</v>
      </c>
      <c r="H6">
        <v>13590.407999999999</v>
      </c>
      <c r="I6">
        <v>13590.407999999999</v>
      </c>
      <c r="J6" t="s">
        <v>21</v>
      </c>
      <c r="K6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I1"/>
    </sheetView>
  </sheetViews>
  <sheetFormatPr defaultRowHeight="14.4" x14ac:dyDescent="0.3"/>
  <cols>
    <col min="4" max="4" width="14.88671875" customWidth="1"/>
  </cols>
  <sheetData>
    <row r="1" spans="1:9" x14ac:dyDescent="0.3">
      <c r="A1" s="34" t="s">
        <v>1</v>
      </c>
      <c r="B1" s="34" t="s">
        <v>65</v>
      </c>
      <c r="C1" s="34"/>
      <c r="D1" s="34" t="s">
        <v>66</v>
      </c>
      <c r="E1" s="34" t="s">
        <v>37</v>
      </c>
      <c r="F1" s="34" t="s">
        <v>67</v>
      </c>
      <c r="G1" s="34" t="s">
        <v>38</v>
      </c>
      <c r="H1" s="34" t="s">
        <v>39</v>
      </c>
      <c r="I1" s="34" t="s">
        <v>40</v>
      </c>
    </row>
    <row r="2" spans="1:9" x14ac:dyDescent="0.3">
      <c r="A2">
        <v>1</v>
      </c>
      <c r="B2" t="s">
        <v>62</v>
      </c>
      <c r="C2" t="s">
        <v>62</v>
      </c>
      <c r="D2" t="s">
        <v>63</v>
      </c>
      <c r="E2" t="s">
        <v>64</v>
      </c>
      <c r="F2">
        <v>1.18</v>
      </c>
      <c r="G2">
        <v>243318</v>
      </c>
      <c r="H2">
        <v>243318</v>
      </c>
      <c r="I2">
        <v>243318</v>
      </c>
    </row>
    <row r="3" spans="1:9" x14ac:dyDescent="0.3">
      <c r="A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defaultRowHeight="14.4" x14ac:dyDescent="0.3"/>
  <sheetData>
    <row r="1" spans="1:9" x14ac:dyDescent="0.3">
      <c r="A1" s="34" t="s">
        <v>1</v>
      </c>
      <c r="B1" s="34" t="s">
        <v>68</v>
      </c>
      <c r="C1" s="34" t="s">
        <v>69</v>
      </c>
      <c r="D1" s="34" t="s">
        <v>37</v>
      </c>
      <c r="E1" s="34" t="s">
        <v>67</v>
      </c>
      <c r="F1" s="34" t="s">
        <v>38</v>
      </c>
      <c r="G1" s="34" t="s">
        <v>38</v>
      </c>
      <c r="H1" s="34" t="s">
        <v>40</v>
      </c>
      <c r="I1" s="34" t="s">
        <v>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>
    <row r="1" spans="1:1" x14ac:dyDescent="0.3">
      <c r="A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Tiên lượng</vt:lpstr>
      <vt:lpstr>Vật liệu</vt:lpstr>
      <vt:lpstr>Nhân công</vt:lpstr>
      <vt:lpstr>Máy</vt:lpstr>
      <vt:lpstr>Đơn giá</vt:lpstr>
      <vt:lpstr>Báo giá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2023-07-15T08:42:31Z</dcterms:modified>
</cp:coreProperties>
</file>