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216" activeTab="3"/>
  </bookViews>
  <sheets>
    <sheet name="Tiên lượng" sheetId="1" r:id="rId1"/>
    <sheet name="Giá vl" sheetId="2" r:id="rId2"/>
    <sheet name="Giá máy" sheetId="3" r:id="rId3"/>
    <sheet name="Giá nc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J6" i="4" l="1"/>
  <c r="I6" i="4"/>
  <c r="J5" i="4"/>
  <c r="I5" i="4"/>
  <c r="N7" i="3"/>
  <c r="M7" i="3"/>
  <c r="I7" i="3"/>
  <c r="N6" i="3"/>
  <c r="M6" i="3"/>
  <c r="I6" i="3"/>
  <c r="N5" i="3"/>
  <c r="M5" i="3"/>
  <c r="I5" i="3"/>
  <c r="N5" i="2"/>
  <c r="T5" i="2" s="1"/>
  <c r="U5" i="2" s="1"/>
  <c r="M5" i="2"/>
  <c r="L5" i="2"/>
  <c r="K5" i="2"/>
  <c r="K16" i="1"/>
  <c r="K15" i="1"/>
  <c r="K14" i="1"/>
  <c r="K13" i="1"/>
  <c r="K12" i="1"/>
  <c r="K11" i="1"/>
  <c r="K10" i="1"/>
  <c r="K9" i="1"/>
  <c r="R8" i="1"/>
  <c r="Q8" i="1"/>
  <c r="P8" i="1"/>
  <c r="T8" i="1" s="1"/>
  <c r="O8" i="1"/>
  <c r="S8" i="1" s="1"/>
  <c r="N8" i="1"/>
  <c r="M8" i="1"/>
  <c r="K8" i="1"/>
  <c r="S7" i="1"/>
  <c r="S17" i="1" s="1"/>
  <c r="R7" i="1"/>
  <c r="R17" i="1" s="1"/>
  <c r="Q7" i="1"/>
  <c r="Q17" i="1" s="1"/>
  <c r="P7" i="1"/>
  <c r="T7" i="1" s="1"/>
  <c r="T17" i="1" s="1"/>
  <c r="O7" i="1"/>
  <c r="N7" i="1"/>
  <c r="M7" i="1"/>
  <c r="K7" i="1"/>
  <c r="A2" i="1"/>
</calcChain>
</file>

<file path=xl/sharedStrings.xml><?xml version="1.0" encoding="utf-8"?>
<sst xmlns="http://schemas.openxmlformats.org/spreadsheetml/2006/main" count="104" uniqueCount="80">
  <si>
    <t>BẢNG DỰ TOÁN HẠNG MỤC CÔNG TRÌNH</t>
  </si>
  <si>
    <t>STT</t>
  </si>
  <si>
    <t>MSCV</t>
  </si>
  <si>
    <t>Tên công việc</t>
  </si>
  <si>
    <t>ĐV Tính</t>
  </si>
  <si>
    <t>Diễn giải khối lượng</t>
  </si>
  <si>
    <t>KL phụ</t>
  </si>
  <si>
    <t>Khối lượng</t>
  </si>
  <si>
    <t>Đơn giá</t>
  </si>
  <si>
    <t>Thành tiền</t>
  </si>
  <si>
    <t>Hệ số điều chỉnh</t>
  </si>
  <si>
    <t>Tên CK</t>
  </si>
  <si>
    <t>Số CK</t>
  </si>
  <si>
    <t>Dài</t>
  </si>
  <si>
    <t>Rộng</t>
  </si>
  <si>
    <t>Cao</t>
  </si>
  <si>
    <t>HS phụ</t>
  </si>
  <si>
    <t>Vật liệu</t>
  </si>
  <si>
    <t>VL phụ</t>
  </si>
  <si>
    <t>Nhân công</t>
  </si>
  <si>
    <t>Máy</t>
  </si>
  <si>
    <t>VL</t>
  </si>
  <si>
    <t>NC</t>
  </si>
  <si>
    <t>M</t>
  </si>
  <si>
    <t>HM</t>
  </si>
  <si>
    <t>﻿Hạng mục 1</t>
  </si>
  <si>
    <t>AA.32112</t>
  </si>
  <si>
    <t>Tháo dỡ dàn cầu tạm bằng máy hàn</t>
  </si>
  <si>
    <t>tấn</t>
  </si>
  <si>
    <t>AA.22111</t>
  </si>
  <si>
    <t>Phá dỡ kết cấu bê tông có cốt thép bằng búa căn khí nén 3m3/ph</t>
  </si>
  <si>
    <t>m3</t>
  </si>
  <si>
    <t>THM</t>
  </si>
  <si>
    <t>CỘNG HẠNG MỤC</t>
  </si>
  <si>
    <t>BẢNG GIÁ VẬT LIỆU</t>
  </si>
  <si>
    <t>(Theo thông báo giá ... của ... )</t>
  </si>
  <si>
    <t>Đơn vị tính: Đồng</t>
  </si>
  <si>
    <t>Mã hiệu</t>
  </si>
  <si>
    <t>Tên vật liệu</t>
  </si>
  <si>
    <t>Đơn vị</t>
  </si>
  <si>
    <t>Giá gốc</t>
  </si>
  <si>
    <t>Giá TB</t>
  </si>
  <si>
    <t>Hệ số</t>
  </si>
  <si>
    <t>Giá TB x HS</t>
  </si>
  <si>
    <t>Cước ô tô</t>
  </si>
  <si>
    <t>Cước ô tô mới</t>
  </si>
  <si>
    <t>Cước sông</t>
  </si>
  <si>
    <t>Cước TC</t>
  </si>
  <si>
    <t>Cước nội bộ</t>
  </si>
  <si>
    <t>Cước biển</t>
  </si>
  <si>
    <t>Tổng cước</t>
  </si>
  <si>
    <t>Giá HT</t>
  </si>
  <si>
    <t>Ghi chú</t>
  </si>
  <si>
    <t>V10166</t>
  </si>
  <si>
    <t>Que hàn</t>
  </si>
  <si>
    <t>kg</t>
  </si>
  <si>
    <t>BẢNG GIÁ CA MÁY</t>
  </si>
  <si>
    <t>(Theo Bảng tính giá ca máy)</t>
  </si>
  <si>
    <t>MSVT</t>
  </si>
  <si>
    <t>Tên máy</t>
  </si>
  <si>
    <t>GiaTB</t>
  </si>
  <si>
    <t>Bù NG</t>
  </si>
  <si>
    <t>Bù NC</t>
  </si>
  <si>
    <t>Bù NL</t>
  </si>
  <si>
    <t>Bù giá</t>
  </si>
  <si>
    <t>M0070</t>
  </si>
  <si>
    <t>Búa căn khí nén 3m3/ph</t>
  </si>
  <si>
    <t>ca</t>
  </si>
  <si>
    <t>M0934</t>
  </si>
  <si>
    <t>Máy hàn điện 23kW</t>
  </si>
  <si>
    <t>M1235</t>
  </si>
  <si>
    <t>Máy nén khí diezel 360m3/h</t>
  </si>
  <si>
    <t>BẢNG GIÁ NHÂN CÔNG</t>
  </si>
  <si>
    <t>(Theo Bảng tính giá nhân công )</t>
  </si>
  <si>
    <t>Tên nhân công</t>
  </si>
  <si>
    <t>N1307</t>
  </si>
  <si>
    <t>Nhân công bậc 3,0/7 - Nhóm 1</t>
  </si>
  <si>
    <t>công</t>
  </si>
  <si>
    <t>N1357</t>
  </si>
  <si>
    <t>Nhân công bậc 3,5/7 - Nhóm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</si>
</sst>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##,###,##0.0000"/>
    <numFmt numFmtId="165" formatCode="###,###,###,##0"/>
    <numFmt numFmtId="166" formatCode="###,###,###.000"/>
    <numFmt numFmtId="167" formatCode="###,###,###.00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Times New Roman"/>
      <family val="1"/>
    </font>
    <font>
      <b/>
      <sz val="11"/>
      <name val="Times New Roman"/>
      <family val="1"/>
    </font>
    <font>
      <b/>
      <sz val="10"/>
      <color rgb="FF0000FF"/>
      <name val="Times New Roman"/>
      <family val="1"/>
    </font>
    <font>
      <sz val="11.25"/>
      <color rgb="FF000000"/>
      <name val="Times New Roman"/>
      <family val="1"/>
    </font>
    <font>
      <sz val="11.25"/>
      <color rgb="FF0000FF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i/>
      <sz val="10.5"/>
      <name val="Times New Roman"/>
      <family val="1"/>
    </font>
    <font>
      <sz val="11"/>
      <color rgb="FF000000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0" xfId="1"/>
    <xf numFmtId="0" fontId="0" fillId="0" borderId="0" xfId="0" applyFont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top"/>
    </xf>
    <xf numFmtId="0" fontId="4" fillId="3" borderId="1" xfId="0" applyFont="1" applyFill="1" applyBorder="1" applyAlignment="1">
      <alignment vertical="top"/>
    </xf>
    <xf numFmtId="0" fontId="5" fillId="4" borderId="4" xfId="0" applyFont="1" applyFill="1" applyBorder="1" applyAlignment="1">
      <alignment horizontal="center" vertical="top"/>
    </xf>
    <xf numFmtId="0" fontId="5" fillId="4" borderId="4" xfId="0" applyFont="1" applyFill="1" applyBorder="1" applyAlignment="1">
      <alignment vertical="top"/>
    </xf>
    <xf numFmtId="0" fontId="5" fillId="4" borderId="4" xfId="0" applyFont="1" applyFill="1" applyBorder="1" applyAlignment="1">
      <alignment vertical="top" wrapText="1"/>
    </xf>
    <xf numFmtId="164" fontId="5" fillId="4" borderId="4" xfId="0" applyNumberFormat="1" applyFont="1" applyFill="1" applyBorder="1" applyAlignment="1">
      <alignment vertical="top"/>
    </xf>
    <xf numFmtId="164" fontId="6" fillId="4" borderId="4" xfId="0" applyNumberFormat="1" applyFont="1" applyFill="1" applyBorder="1" applyAlignment="1">
      <alignment vertical="top"/>
    </xf>
    <xf numFmtId="165" fontId="5" fillId="4" borderId="4" xfId="0" applyNumberFormat="1" applyFont="1" applyFill="1" applyBorder="1" applyAlignment="1">
      <alignment vertical="top"/>
    </xf>
    <xf numFmtId="0" fontId="5" fillId="4" borderId="5" xfId="0" applyFont="1" applyFill="1" applyBorder="1" applyAlignment="1">
      <alignment horizontal="center" vertical="top"/>
    </xf>
    <xf numFmtId="0" fontId="5" fillId="4" borderId="5" xfId="0" applyFont="1" applyFill="1" applyBorder="1" applyAlignment="1">
      <alignment vertical="top"/>
    </xf>
    <xf numFmtId="0" fontId="5" fillId="4" borderId="5" xfId="0" applyFont="1" applyFill="1" applyBorder="1" applyAlignment="1">
      <alignment vertical="top" wrapText="1"/>
    </xf>
    <xf numFmtId="164" fontId="5" fillId="4" borderId="5" xfId="0" applyNumberFormat="1" applyFont="1" applyFill="1" applyBorder="1" applyAlignment="1">
      <alignment vertical="top"/>
    </xf>
    <xf numFmtId="164" fontId="6" fillId="4" borderId="5" xfId="0" applyNumberFormat="1" applyFont="1" applyFill="1" applyBorder="1" applyAlignment="1">
      <alignment vertical="top"/>
    </xf>
    <xf numFmtId="165" fontId="5" fillId="4" borderId="5" xfId="0" applyNumberFormat="1" applyFont="1" applyFill="1" applyBorder="1" applyAlignment="1">
      <alignment vertical="top"/>
    </xf>
    <xf numFmtId="0" fontId="6" fillId="4" borderId="5" xfId="0" applyFont="1" applyFill="1" applyBorder="1" applyAlignment="1">
      <alignment horizontal="center" vertical="top"/>
    </xf>
    <xf numFmtId="0" fontId="6" fillId="4" borderId="5" xfId="0" applyFont="1" applyFill="1" applyBorder="1" applyAlignment="1">
      <alignment vertical="top"/>
    </xf>
    <xf numFmtId="0" fontId="6" fillId="4" borderId="5" xfId="0" applyFont="1" applyFill="1" applyBorder="1" applyAlignment="1">
      <alignment vertical="top" wrapText="1"/>
    </xf>
    <xf numFmtId="165" fontId="6" fillId="4" borderId="5" xfId="0" applyNumberFormat="1" applyFont="1" applyFill="1" applyBorder="1" applyAlignment="1">
      <alignment vertical="top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right"/>
    </xf>
    <xf numFmtId="165" fontId="4" fillId="4" borderId="1" xfId="0" applyNumberFormat="1" applyFont="1" applyFill="1" applyBorder="1" applyAlignment="1">
      <alignment horizontal="right"/>
    </xf>
    <xf numFmtId="165" fontId="4" fillId="4" borderId="1" xfId="0" applyNumberFormat="1" applyFont="1" applyFill="1" applyBorder="1"/>
    <xf numFmtId="0" fontId="7" fillId="4" borderId="0" xfId="0" applyFont="1" applyFill="1"/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right"/>
    </xf>
    <xf numFmtId="0" fontId="7" fillId="4" borderId="1" xfId="0" applyFont="1" applyFill="1" applyBorder="1" applyAlignment="1">
      <alignment horizontal="center"/>
    </xf>
    <xf numFmtId="49" fontId="7" fillId="4" borderId="1" xfId="0" applyNumberFormat="1" applyFont="1" applyFill="1" applyBorder="1"/>
    <xf numFmtId="0" fontId="7" fillId="4" borderId="1" xfId="0" applyFont="1" applyFill="1" applyBorder="1"/>
    <xf numFmtId="165" fontId="7" fillId="4" borderId="1" xfId="0" applyNumberFormat="1" applyFont="1" applyFill="1" applyBorder="1"/>
    <xf numFmtId="165" fontId="10" fillId="4" borderId="1" xfId="0" applyNumberFormat="1" applyFont="1" applyFill="1" applyBorder="1"/>
    <xf numFmtId="166" fontId="7" fillId="4" borderId="1" xfId="0" applyNumberFormat="1" applyFont="1" applyFill="1" applyBorder="1"/>
    <xf numFmtId="0" fontId="9" fillId="2" borderId="6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/>
    <xf numFmtId="165" fontId="7" fillId="5" borderId="4" xfId="0" applyNumberFormat="1" applyFont="1" applyFill="1" applyBorder="1"/>
    <xf numFmtId="165" fontId="10" fillId="5" borderId="4" xfId="0" applyNumberFormat="1" applyFont="1" applyFill="1" applyBorder="1"/>
    <xf numFmtId="167" fontId="7" fillId="5" borderId="4" xfId="0" applyNumberFormat="1" applyFont="1" applyFill="1" applyBorder="1"/>
    <xf numFmtId="165" fontId="7" fillId="4" borderId="4" xfId="0" applyNumberFormat="1" applyFont="1" applyFill="1" applyBorder="1"/>
    <xf numFmtId="0" fontId="7" fillId="4" borderId="5" xfId="0" applyFont="1" applyFill="1" applyBorder="1" applyAlignment="1">
      <alignment horizontal="center"/>
    </xf>
    <xf numFmtId="0" fontId="7" fillId="4" borderId="5" xfId="0" applyFont="1" applyFill="1" applyBorder="1"/>
    <xf numFmtId="165" fontId="7" fillId="5" borderId="5" xfId="0" applyNumberFormat="1" applyFont="1" applyFill="1" applyBorder="1"/>
    <xf numFmtId="165" fontId="10" fillId="5" borderId="5" xfId="0" applyNumberFormat="1" applyFont="1" applyFill="1" applyBorder="1"/>
    <xf numFmtId="167" fontId="7" fillId="5" borderId="5" xfId="0" applyNumberFormat="1" applyFont="1" applyFill="1" applyBorder="1"/>
    <xf numFmtId="165" fontId="7" fillId="4" borderId="5" xfId="0" applyNumberFormat="1" applyFont="1" applyFill="1" applyBorder="1"/>
    <xf numFmtId="0" fontId="7" fillId="4" borderId="7" xfId="0" applyFont="1" applyFill="1" applyBorder="1" applyAlignment="1">
      <alignment horizontal="center"/>
    </xf>
    <xf numFmtId="0" fontId="7" fillId="4" borderId="7" xfId="0" applyFont="1" applyFill="1" applyBorder="1"/>
    <xf numFmtId="165" fontId="7" fillId="5" borderId="7" xfId="0" applyNumberFormat="1" applyFont="1" applyFill="1" applyBorder="1"/>
    <xf numFmtId="165" fontId="10" fillId="5" borderId="7" xfId="0" applyNumberFormat="1" applyFont="1" applyFill="1" applyBorder="1"/>
    <xf numFmtId="167" fontId="7" fillId="5" borderId="7" xfId="0" applyNumberFormat="1" applyFont="1" applyFill="1" applyBorder="1"/>
    <xf numFmtId="165" fontId="7" fillId="4" borderId="7" xfId="0" applyNumberFormat="1" applyFont="1" applyFill="1" applyBorder="1"/>
    <xf numFmtId="49" fontId="7" fillId="4" borderId="4" xfId="0" applyNumberFormat="1" applyFont="1" applyFill="1" applyBorder="1"/>
    <xf numFmtId="0" fontId="10" fillId="5" borderId="4" xfId="0" applyFont="1" applyFill="1" applyBorder="1"/>
    <xf numFmtId="166" fontId="7" fillId="5" borderId="4" xfId="0" applyNumberFormat="1" applyFont="1" applyFill="1" applyBorder="1"/>
    <xf numFmtId="49" fontId="7" fillId="4" borderId="7" xfId="0" applyNumberFormat="1" applyFont="1" applyFill="1" applyBorder="1"/>
    <xf numFmtId="0" fontId="10" fillId="5" borderId="7" xfId="0" applyFont="1" applyFill="1" applyBorder="1"/>
    <xf numFmtId="166" fontId="7" fillId="5" borderId="7" xfId="0" applyNumberFormat="1" applyFont="1" applyFill="1" applyBorder="1"/>
  </cellXfs>
  <cellStyles count="2">
    <cellStyle name="Hyperlink" xfId="1" builtinId="8"/>
    <cellStyle name="Normal" xfId="0" builtinId="0"/>
  </cellStyles>
  <dxfs count="13">
    <dxf>
      <fill>
        <patternFill>
          <bgColor indexed="29"/>
        </patternFill>
      </fill>
    </dxf>
    <dxf>
      <fill>
        <patternFill>
          <bgColor indexed="29"/>
        </patternFill>
      </fill>
    </dxf>
    <dxf>
      <font>
        <color rgb="FFFFFFFF"/>
      </font>
    </dxf>
    <dxf>
      <fill>
        <patternFill>
          <bgColor indexed="29"/>
        </patternFill>
      </fill>
    </dxf>
    <dxf>
      <fill>
        <patternFill>
          <bgColor indexed="29"/>
        </patternFill>
      </fill>
    </dxf>
    <dxf>
      <font>
        <color rgb="FFFFFFFF"/>
      </font>
    </dxf>
    <dxf>
      <fill>
        <patternFill>
          <bgColor indexed="29"/>
        </patternFill>
      </fill>
    </dxf>
    <dxf>
      <fill>
        <patternFill>
          <bgColor indexed="29"/>
        </patternFill>
      </fill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uanl\OneDrive\Desktop\eta-expo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ên lượng"/>
      <sheetName val="Giá VL"/>
      <sheetName val="THVL"/>
      <sheetName val="Cước ô tô"/>
      <sheetName val="Cước ô tô mới"/>
      <sheetName val="Cước sông"/>
      <sheetName val="Cước TC"/>
      <sheetName val="Giá NC"/>
      <sheetName val="THNC"/>
      <sheetName val="Tính giá NC"/>
      <sheetName val="Giá Máy"/>
      <sheetName val="THM"/>
      <sheetName val="Bù giá CM"/>
      <sheetName val="Tính giá CM"/>
      <sheetName val="THNL"/>
      <sheetName val="THTL"/>
      <sheetName val="THKPHM"/>
      <sheetName val="THKP_TT11_2021"/>
      <sheetName val="Chiết tính"/>
      <sheetName val="ĐGTH"/>
      <sheetName val="Tổng hợp VT"/>
      <sheetName val="GGTXD"/>
      <sheetName val="PTVT"/>
      <sheetName val="THDGDT"/>
      <sheetName val="THCPXD"/>
      <sheetName val="THCPTB"/>
      <sheetName val="HM chung"/>
      <sheetName val="Bìa ngoài"/>
      <sheetName val="Bìa trong"/>
      <sheetName val="Thuyết minh"/>
      <sheetName val="Thông tin"/>
      <sheetName val="Nội suy"/>
      <sheetName val="Lương nhân công"/>
      <sheetName val="Chiết tính rút gọn"/>
      <sheetName val="ĐGTH rút gọn"/>
      <sheetName val="Giá vữa"/>
      <sheetName val="Tra định mức"/>
      <sheetName val="QT_PL08b"/>
      <sheetName val="QT_PL03a"/>
      <sheetName val="QT_PL03b"/>
      <sheetName val="QT_PL04"/>
      <sheetName val="QT_PL05"/>
      <sheetName val="QT_PL06"/>
    </sheetNames>
    <sheetDataSet>
      <sheetData sheetId="0"/>
      <sheetData sheetId="1"/>
      <sheetData sheetId="2"/>
      <sheetData sheetId="3">
        <row r="9">
          <cell r="X9">
            <v>0</v>
          </cell>
        </row>
      </sheetData>
      <sheetData sheetId="4">
        <row r="6">
          <cell r="AN6">
            <v>0</v>
          </cell>
        </row>
      </sheetData>
      <sheetData sheetId="5">
        <row r="6">
          <cell r="O6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5">
          <cell r="D5" t="str">
            <v>Tên công trình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irro1980@gmail.com" TargetMode="External"/><Relationship Id="rId2" Type="http://schemas.openxmlformats.org/officeDocument/2006/relationships/hyperlink" Target="mailto:danny@gmail.com" TargetMode="External"/><Relationship Id="rId1" Type="http://schemas.openxmlformats.org/officeDocument/2006/relationships/hyperlink" Target="mailto:blue@gmail.com" TargetMode="External"/><Relationship Id="rId5" Type="http://schemas.openxmlformats.org/officeDocument/2006/relationships/hyperlink" Target="mailto:sirro1980@gmail.com" TargetMode="External"/><Relationship Id="rId4" Type="http://schemas.openxmlformats.org/officeDocument/2006/relationships/hyperlink" Target="mailto:sirro1980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>
      <selection sqref="A1:W17"/>
    </sheetView>
  </sheetViews>
  <sheetFormatPr defaultRowHeight="14.4" x14ac:dyDescent="0.3"/>
  <cols>
    <col min="2" max="2" width="22.109375" customWidth="1"/>
    <col min="3" max="3" width="17.33203125" customWidth="1"/>
    <col min="4" max="4" width="20.6640625" customWidth="1"/>
  </cols>
  <sheetData>
    <row r="1" spans="1:23" ht="17.399999999999999" x14ac:dyDescent="0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x14ac:dyDescent="0.3">
      <c r="A2" s="4" t="str">
        <f>"CÔNG TRÌNH: "  &amp; '[1]Thông tin'!D5</f>
        <v>CÔNG TRÌNH: Tên công trình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x14ac:dyDescent="0.3">
      <c r="A4" s="6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6"/>
      <c r="G4" s="6"/>
      <c r="H4" s="6"/>
      <c r="I4" s="6"/>
      <c r="J4" s="6"/>
      <c r="K4" s="7" t="s">
        <v>6</v>
      </c>
      <c r="L4" s="7" t="s">
        <v>7</v>
      </c>
      <c r="M4" s="6" t="s">
        <v>8</v>
      </c>
      <c r="N4" s="6"/>
      <c r="O4" s="6"/>
      <c r="P4" s="6"/>
      <c r="Q4" s="6" t="s">
        <v>9</v>
      </c>
      <c r="R4" s="6"/>
      <c r="S4" s="6"/>
      <c r="T4" s="6"/>
      <c r="U4" s="6" t="s">
        <v>10</v>
      </c>
      <c r="V4" s="6"/>
      <c r="W4" s="6"/>
    </row>
    <row r="5" spans="1:23" x14ac:dyDescent="0.3">
      <c r="A5" s="6"/>
      <c r="B5" s="6"/>
      <c r="C5" s="6"/>
      <c r="D5" s="6"/>
      <c r="E5" s="8" t="s">
        <v>11</v>
      </c>
      <c r="F5" s="8" t="s">
        <v>12</v>
      </c>
      <c r="G5" s="8" t="s">
        <v>13</v>
      </c>
      <c r="H5" s="8" t="s">
        <v>14</v>
      </c>
      <c r="I5" s="8" t="s">
        <v>15</v>
      </c>
      <c r="J5" s="8" t="s">
        <v>16</v>
      </c>
      <c r="K5" s="9"/>
      <c r="L5" s="9"/>
      <c r="M5" s="8" t="s">
        <v>17</v>
      </c>
      <c r="N5" s="8" t="s">
        <v>18</v>
      </c>
      <c r="O5" s="8" t="s">
        <v>19</v>
      </c>
      <c r="P5" s="8" t="s">
        <v>20</v>
      </c>
      <c r="Q5" s="8" t="s">
        <v>17</v>
      </c>
      <c r="R5" s="8" t="s">
        <v>18</v>
      </c>
      <c r="S5" s="8" t="s">
        <v>19</v>
      </c>
      <c r="T5" s="8" t="s">
        <v>20</v>
      </c>
      <c r="U5" s="8" t="s">
        <v>21</v>
      </c>
      <c r="V5" s="8" t="s">
        <v>22</v>
      </c>
      <c r="W5" s="8" t="s">
        <v>23</v>
      </c>
    </row>
    <row r="6" spans="1:23" x14ac:dyDescent="0.3">
      <c r="A6" s="10"/>
      <c r="B6" s="10" t="s">
        <v>24</v>
      </c>
      <c r="C6" s="11" t="s">
        <v>25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0"/>
      <c r="R6" s="10"/>
      <c r="S6" s="10"/>
      <c r="T6" s="10"/>
      <c r="U6" s="10"/>
      <c r="V6" s="10"/>
      <c r="W6" s="10"/>
    </row>
    <row r="7" spans="1:23" ht="30" x14ac:dyDescent="0.3">
      <c r="A7" s="12">
        <v>1</v>
      </c>
      <c r="B7" s="13" t="s">
        <v>26</v>
      </c>
      <c r="C7" s="14" t="s">
        <v>27</v>
      </c>
      <c r="D7" s="12" t="s">
        <v>28</v>
      </c>
      <c r="E7" s="13"/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6">
        <f t="shared" ref="K7:K16" si="0">0</f>
        <v>0</v>
      </c>
      <c r="L7" s="16">
        <v>1</v>
      </c>
      <c r="M7" s="17">
        <f>47610*U7</f>
        <v>47610</v>
      </c>
      <c r="N7" s="17">
        <f t="shared" ref="N7:N8" si="1">0*U7</f>
        <v>0</v>
      </c>
      <c r="O7" s="17">
        <f>1690673*V7</f>
        <v>1690673</v>
      </c>
      <c r="P7" s="17">
        <f>150256*W7</f>
        <v>150256</v>
      </c>
      <c r="Q7" s="17">
        <f t="shared" ref="Q7:Q8" si="2">L7*M7</f>
        <v>47610</v>
      </c>
      <c r="R7" s="17">
        <f t="shared" ref="R7:R8" si="3">L7*N7</f>
        <v>0</v>
      </c>
      <c r="S7" s="17">
        <f t="shared" ref="S7:S8" si="4">L7*O7</f>
        <v>1690673</v>
      </c>
      <c r="T7" s="17">
        <f t="shared" ref="T7:T8" si="5">L7*P7</f>
        <v>150256</v>
      </c>
      <c r="U7" s="13">
        <v>1</v>
      </c>
      <c r="V7" s="13">
        <v>1</v>
      </c>
      <c r="W7" s="13">
        <v>1</v>
      </c>
    </row>
    <row r="8" spans="1:23" ht="60" x14ac:dyDescent="0.3">
      <c r="A8" s="18">
        <v>2</v>
      </c>
      <c r="B8" s="19" t="s">
        <v>29</v>
      </c>
      <c r="C8" s="20" t="s">
        <v>30</v>
      </c>
      <c r="D8" s="18" t="s">
        <v>31</v>
      </c>
      <c r="E8" s="19"/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2">
        <f t="shared" si="0"/>
        <v>0</v>
      </c>
      <c r="L8" s="22">
        <v>1</v>
      </c>
      <c r="M8" s="23">
        <f>24874*U8</f>
        <v>24874</v>
      </c>
      <c r="N8" s="23">
        <f t="shared" si="1"/>
        <v>0</v>
      </c>
      <c r="O8" s="23">
        <f>98476*V8</f>
        <v>98476</v>
      </c>
      <c r="P8" s="23">
        <f>241182*W8</f>
        <v>241182</v>
      </c>
      <c r="Q8" s="23">
        <f t="shared" si="2"/>
        <v>24874</v>
      </c>
      <c r="R8" s="23">
        <f t="shared" si="3"/>
        <v>0</v>
      </c>
      <c r="S8" s="23">
        <f t="shared" si="4"/>
        <v>98476</v>
      </c>
      <c r="T8" s="23">
        <f t="shared" si="5"/>
        <v>241182</v>
      </c>
      <c r="U8" s="19">
        <v>1</v>
      </c>
      <c r="V8" s="19">
        <v>1</v>
      </c>
      <c r="W8" s="19">
        <v>1</v>
      </c>
    </row>
    <row r="9" spans="1:23" ht="15" x14ac:dyDescent="0.3">
      <c r="A9" s="24"/>
      <c r="B9" s="25"/>
      <c r="C9" s="26"/>
      <c r="D9" s="24"/>
      <c r="E9" s="25"/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f t="shared" si="0"/>
        <v>0</v>
      </c>
      <c r="L9" s="22"/>
      <c r="M9" s="27"/>
      <c r="N9" s="27"/>
      <c r="O9" s="27"/>
      <c r="P9" s="27"/>
      <c r="Q9" s="27"/>
      <c r="R9" s="27"/>
      <c r="S9" s="27"/>
      <c r="T9" s="27"/>
      <c r="U9" s="25">
        <v>1</v>
      </c>
      <c r="V9" s="25">
        <v>1</v>
      </c>
      <c r="W9" s="25">
        <v>1</v>
      </c>
    </row>
    <row r="10" spans="1:23" ht="15" x14ac:dyDescent="0.3">
      <c r="A10" s="24"/>
      <c r="B10" s="25"/>
      <c r="C10" s="26"/>
      <c r="D10" s="24"/>
      <c r="E10" s="25"/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f t="shared" si="0"/>
        <v>0</v>
      </c>
      <c r="L10" s="22"/>
      <c r="M10" s="27"/>
      <c r="N10" s="27"/>
      <c r="O10" s="27"/>
      <c r="P10" s="27"/>
      <c r="Q10" s="27"/>
      <c r="R10" s="27"/>
      <c r="S10" s="27"/>
      <c r="T10" s="27"/>
      <c r="U10" s="25">
        <v>1</v>
      </c>
      <c r="V10" s="25">
        <v>1</v>
      </c>
      <c r="W10" s="25">
        <v>1</v>
      </c>
    </row>
    <row r="11" spans="1:23" ht="15" x14ac:dyDescent="0.3">
      <c r="A11" s="24"/>
      <c r="B11" s="25"/>
      <c r="C11" s="26"/>
      <c r="D11" s="24"/>
      <c r="E11" s="25"/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f t="shared" si="0"/>
        <v>0</v>
      </c>
      <c r="L11" s="22"/>
      <c r="M11" s="27"/>
      <c r="N11" s="27"/>
      <c r="O11" s="27"/>
      <c r="P11" s="27"/>
      <c r="Q11" s="27"/>
      <c r="R11" s="27"/>
      <c r="S11" s="27"/>
      <c r="T11" s="27"/>
      <c r="U11" s="25">
        <v>1</v>
      </c>
      <c r="V11" s="25">
        <v>1</v>
      </c>
      <c r="W11" s="25">
        <v>1</v>
      </c>
    </row>
    <row r="12" spans="1:23" ht="15" x14ac:dyDescent="0.3">
      <c r="A12" s="24"/>
      <c r="B12" s="25"/>
      <c r="C12" s="26"/>
      <c r="D12" s="24"/>
      <c r="E12" s="25"/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f t="shared" si="0"/>
        <v>0</v>
      </c>
      <c r="L12" s="22"/>
      <c r="M12" s="27"/>
      <c r="N12" s="27"/>
      <c r="O12" s="27"/>
      <c r="P12" s="27"/>
      <c r="Q12" s="27"/>
      <c r="R12" s="27"/>
      <c r="S12" s="27"/>
      <c r="T12" s="27"/>
      <c r="U12" s="25">
        <v>1</v>
      </c>
      <c r="V12" s="25">
        <v>1</v>
      </c>
      <c r="W12" s="25">
        <v>1</v>
      </c>
    </row>
    <row r="13" spans="1:23" ht="15" x14ac:dyDescent="0.3">
      <c r="A13" s="24"/>
      <c r="B13" s="25"/>
      <c r="C13" s="26"/>
      <c r="D13" s="24"/>
      <c r="E13" s="25"/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f t="shared" si="0"/>
        <v>0</v>
      </c>
      <c r="L13" s="22"/>
      <c r="M13" s="27"/>
      <c r="N13" s="27"/>
      <c r="O13" s="27"/>
      <c r="P13" s="27"/>
      <c r="Q13" s="27"/>
      <c r="R13" s="27"/>
      <c r="S13" s="27"/>
      <c r="T13" s="27"/>
      <c r="U13" s="25">
        <v>1</v>
      </c>
      <c r="V13" s="25">
        <v>1</v>
      </c>
      <c r="W13" s="25">
        <v>1</v>
      </c>
    </row>
    <row r="14" spans="1:23" ht="15" x14ac:dyDescent="0.3">
      <c r="A14" s="24"/>
      <c r="B14" s="25"/>
      <c r="C14" s="26"/>
      <c r="D14" s="24"/>
      <c r="E14" s="25"/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f t="shared" si="0"/>
        <v>0</v>
      </c>
      <c r="L14" s="22"/>
      <c r="M14" s="27"/>
      <c r="N14" s="27"/>
      <c r="O14" s="27"/>
      <c r="P14" s="27"/>
      <c r="Q14" s="27"/>
      <c r="R14" s="27"/>
      <c r="S14" s="27"/>
      <c r="T14" s="27"/>
      <c r="U14" s="25">
        <v>1</v>
      </c>
      <c r="V14" s="25">
        <v>1</v>
      </c>
      <c r="W14" s="25">
        <v>1</v>
      </c>
    </row>
    <row r="15" spans="1:23" ht="15" x14ac:dyDescent="0.3">
      <c r="A15" s="24"/>
      <c r="B15" s="25"/>
      <c r="C15" s="26"/>
      <c r="D15" s="24"/>
      <c r="E15" s="25"/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f t="shared" si="0"/>
        <v>0</v>
      </c>
      <c r="L15" s="22"/>
      <c r="M15" s="27"/>
      <c r="N15" s="27"/>
      <c r="O15" s="27"/>
      <c r="P15" s="27"/>
      <c r="Q15" s="27"/>
      <c r="R15" s="27"/>
      <c r="S15" s="27"/>
      <c r="T15" s="27"/>
      <c r="U15" s="25">
        <v>1</v>
      </c>
      <c r="V15" s="25">
        <v>1</v>
      </c>
      <c r="W15" s="25">
        <v>1</v>
      </c>
    </row>
    <row r="16" spans="1:23" ht="15" x14ac:dyDescent="0.3">
      <c r="A16" s="24"/>
      <c r="B16" s="25"/>
      <c r="C16" s="26"/>
      <c r="D16" s="24"/>
      <c r="E16" s="25"/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f t="shared" si="0"/>
        <v>0</v>
      </c>
      <c r="L16" s="22"/>
      <c r="M16" s="27"/>
      <c r="N16" s="27"/>
      <c r="O16" s="27"/>
      <c r="P16" s="27"/>
      <c r="Q16" s="27"/>
      <c r="R16" s="27"/>
      <c r="S16" s="27"/>
      <c r="T16" s="27"/>
      <c r="U16" s="25">
        <v>1</v>
      </c>
      <c r="V16" s="25">
        <v>1</v>
      </c>
      <c r="W16" s="25">
        <v>1</v>
      </c>
    </row>
    <row r="17" spans="1:23" x14ac:dyDescent="0.3">
      <c r="A17" s="28"/>
      <c r="B17" s="29" t="s">
        <v>32</v>
      </c>
      <c r="C17" s="30" t="s">
        <v>33</v>
      </c>
      <c r="D17" s="31"/>
      <c r="E17" s="30"/>
      <c r="F17" s="32"/>
      <c r="G17" s="32"/>
      <c r="H17" s="32"/>
      <c r="I17" s="32"/>
      <c r="J17" s="32"/>
      <c r="K17" s="32"/>
      <c r="L17" s="32"/>
      <c r="M17" s="33"/>
      <c r="N17" s="33"/>
      <c r="O17" s="33"/>
      <c r="P17" s="33"/>
      <c r="Q17" s="34">
        <f>SUMIF(A7:A16,"&gt;0",Q7:Q16)</f>
        <v>72484</v>
      </c>
      <c r="R17" s="34">
        <f>SUMIF(A7:A16,"&gt;0",R7:R16)</f>
        <v>0</v>
      </c>
      <c r="S17" s="34">
        <f>SUMIF(A7:A16,"&gt;0",S7:S16)</f>
        <v>1789149</v>
      </c>
      <c r="T17" s="34">
        <f>SUMIF(A7:A16,"&gt;0",T7:T16)</f>
        <v>391438</v>
      </c>
      <c r="U17" s="29"/>
      <c r="V17" s="29"/>
      <c r="W17" s="29"/>
    </row>
  </sheetData>
  <mergeCells count="14">
    <mergeCell ref="Q4:T4"/>
    <mergeCell ref="U4:W4"/>
    <mergeCell ref="C6:P6"/>
    <mergeCell ref="C17:P17"/>
    <mergeCell ref="A1:W1"/>
    <mergeCell ref="A2:W2"/>
    <mergeCell ref="A4:A5"/>
    <mergeCell ref="B4:B5"/>
    <mergeCell ref="C4:C5"/>
    <mergeCell ref="D4:D5"/>
    <mergeCell ref="E4:J4"/>
    <mergeCell ref="K4:K5"/>
    <mergeCell ref="L4:L5"/>
    <mergeCell ref="M4:P4"/>
  </mergeCells>
  <conditionalFormatting sqref="U6:W6">
    <cfRule type="cellIs" dxfId="12" priority="1" stopIfTrue="1" operator="equal">
      <formula>1</formula>
    </cfRule>
  </conditionalFormatting>
  <conditionalFormatting sqref="U7:U17">
    <cfRule type="cellIs" dxfId="11" priority="2" stopIfTrue="1" operator="equal">
      <formula>1</formula>
    </cfRule>
  </conditionalFormatting>
  <conditionalFormatting sqref="V7:V17">
    <cfRule type="cellIs" dxfId="10" priority="3" stopIfTrue="1" operator="equal">
      <formula>1</formula>
    </cfRule>
  </conditionalFormatting>
  <conditionalFormatting sqref="W7:W17">
    <cfRule type="cellIs" dxfId="9" priority="4" stopIfTrue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opLeftCell="N1" workbookViewId="0">
      <selection activeCell="C15" sqref="C15"/>
    </sheetView>
  </sheetViews>
  <sheetFormatPr defaultRowHeight="14.4" x14ac:dyDescent="0.3"/>
  <cols>
    <col min="2" max="2" width="23.44140625" customWidth="1"/>
    <col min="3" max="3" width="31.5546875" customWidth="1"/>
    <col min="4" max="4" width="17.6640625" customWidth="1"/>
  </cols>
  <sheetData>
    <row r="1" spans="1:23" ht="17.399999999999999" x14ac:dyDescent="0.3">
      <c r="A1" s="3" t="s">
        <v>34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5"/>
      <c r="W1" s="35"/>
    </row>
    <row r="2" spans="1:23" x14ac:dyDescent="0.3">
      <c r="A2" s="36" t="s">
        <v>35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5"/>
      <c r="W2" s="35"/>
    </row>
    <row r="3" spans="1:23" x14ac:dyDescent="0.3">
      <c r="A3" s="37" t="s">
        <v>36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5"/>
      <c r="W3" s="35"/>
    </row>
    <row r="4" spans="1:23" x14ac:dyDescent="0.3">
      <c r="A4" s="8" t="s">
        <v>1</v>
      </c>
      <c r="B4" s="8" t="s">
        <v>37</v>
      </c>
      <c r="C4" s="8"/>
      <c r="D4" s="8" t="s">
        <v>38</v>
      </c>
      <c r="E4" s="8" t="s">
        <v>39</v>
      </c>
      <c r="F4" s="8" t="s">
        <v>40</v>
      </c>
      <c r="G4" s="8"/>
      <c r="H4" s="8"/>
      <c r="I4" s="8" t="s">
        <v>41</v>
      </c>
      <c r="J4" s="8" t="s">
        <v>42</v>
      </c>
      <c r="K4" s="8" t="s">
        <v>43</v>
      </c>
      <c r="L4" s="8" t="s">
        <v>44</v>
      </c>
      <c r="M4" s="8" t="s">
        <v>45</v>
      </c>
      <c r="N4" s="8" t="s">
        <v>46</v>
      </c>
      <c r="O4" s="8" t="s">
        <v>47</v>
      </c>
      <c r="P4" s="8" t="s">
        <v>48</v>
      </c>
      <c r="Q4" s="8"/>
      <c r="R4" s="8" t="s">
        <v>49</v>
      </c>
      <c r="S4" s="8"/>
      <c r="T4" s="8" t="s">
        <v>50</v>
      </c>
      <c r="U4" s="8" t="s">
        <v>51</v>
      </c>
      <c r="V4" s="8" t="s">
        <v>52</v>
      </c>
      <c r="W4" s="35"/>
    </row>
    <row r="5" spans="1:23" x14ac:dyDescent="0.3">
      <c r="A5" s="38">
        <v>1</v>
      </c>
      <c r="B5" s="39" t="s">
        <v>53</v>
      </c>
      <c r="C5" s="40"/>
      <c r="D5" s="40" t="s">
        <v>54</v>
      </c>
      <c r="E5" s="38" t="s">
        <v>55</v>
      </c>
      <c r="F5" s="41">
        <v>25910</v>
      </c>
      <c r="G5" s="41"/>
      <c r="H5" s="41"/>
      <c r="I5" s="42">
        <v>25910</v>
      </c>
      <c r="J5" s="43">
        <v>1</v>
      </c>
      <c r="K5" s="41">
        <f>I5*J5</f>
        <v>25910</v>
      </c>
      <c r="L5" s="41">
        <f>'[1]Cước ô tô'!X9</f>
        <v>0</v>
      </c>
      <c r="M5" s="41">
        <f>'[1]Cước ô tô mới'!AN6</f>
        <v>0</v>
      </c>
      <c r="N5" s="41">
        <f>'[1]Cước sông'!O6</f>
        <v>0</v>
      </c>
      <c r="O5" s="41">
        <v>0</v>
      </c>
      <c r="P5" s="41"/>
      <c r="Q5" s="41"/>
      <c r="R5" s="41">
        <v>0</v>
      </c>
      <c r="S5" s="41"/>
      <c r="T5" s="41">
        <f>SUM(L5:S5)</f>
        <v>0</v>
      </c>
      <c r="U5" s="41">
        <f>I5+T5</f>
        <v>25910</v>
      </c>
      <c r="V5" s="40"/>
      <c r="W5" s="35"/>
    </row>
    <row r="6" spans="1:23" x14ac:dyDescent="0.3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</row>
    <row r="7" spans="1:23" x14ac:dyDescent="0.3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</row>
    <row r="8" spans="1:23" x14ac:dyDescent="0.3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</row>
    <row r="9" spans="1:23" x14ac:dyDescent="0.3">
      <c r="D9" s="1"/>
    </row>
  </sheetData>
  <mergeCells count="3">
    <mergeCell ref="A1:U1"/>
    <mergeCell ref="A2:U2"/>
    <mergeCell ref="A3:U3"/>
  </mergeCells>
  <conditionalFormatting sqref="J5:J6">
    <cfRule type="cellIs" dxfId="8" priority="1" stopIfTrue="1" operator="equal">
      <formula>1</formula>
    </cfRule>
  </conditionalFormatting>
  <conditionalFormatting sqref="F5">
    <cfRule type="cellIs" dxfId="7" priority="2" stopIfTrue="1" operator="equal">
      <formula>0</formula>
    </cfRule>
  </conditionalFormatting>
  <conditionalFormatting sqref="I5">
    <cfRule type="cellIs" dxfId="6" priority="3" stopIfTrue="1" operator="equal">
      <formula>0</formula>
    </cfRule>
  </conditionalFormatting>
  <hyperlinks>
    <hyperlink ref="D3" r:id="rId1" display="blue@gmail.com"/>
    <hyperlink ref="D4" r:id="rId2" display="danny@gmail.com"/>
    <hyperlink ref="D5" r:id="rId3" display="sirro1980@gmail.com"/>
    <hyperlink ref="D6" r:id="rId4" display="sirro1980@gmail.com"/>
    <hyperlink ref="D7" r:id="rId5" display="sirro1980@gmail.com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G12" sqref="G12"/>
    </sheetView>
  </sheetViews>
  <sheetFormatPr defaultRowHeight="14.4" x14ac:dyDescent="0.3"/>
  <sheetData>
    <row r="1" spans="1:14" ht="17.399999999999999" x14ac:dyDescent="0.3">
      <c r="A1" s="3" t="s">
        <v>56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A2" s="36" t="s">
        <v>57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4" x14ac:dyDescent="0.3">
      <c r="A3" s="44" t="s">
        <v>36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</row>
    <row r="4" spans="1:14" x14ac:dyDescent="0.3">
      <c r="A4" s="45" t="s">
        <v>1</v>
      </c>
      <c r="B4" s="45" t="s">
        <v>58</v>
      </c>
      <c r="C4" s="45"/>
      <c r="D4" s="45" t="s">
        <v>59</v>
      </c>
      <c r="E4" s="45" t="s">
        <v>4</v>
      </c>
      <c r="F4" s="45" t="s">
        <v>40</v>
      </c>
      <c r="G4" s="45" t="s">
        <v>60</v>
      </c>
      <c r="H4" s="45" t="s">
        <v>42</v>
      </c>
      <c r="I4" s="45" t="s">
        <v>43</v>
      </c>
      <c r="J4" s="45" t="s">
        <v>61</v>
      </c>
      <c r="K4" s="45" t="s">
        <v>62</v>
      </c>
      <c r="L4" s="45" t="s">
        <v>63</v>
      </c>
      <c r="M4" s="45" t="s">
        <v>64</v>
      </c>
      <c r="N4" s="45" t="s">
        <v>51</v>
      </c>
    </row>
    <row r="5" spans="1:14" x14ac:dyDescent="0.3">
      <c r="A5" s="46">
        <v>1</v>
      </c>
      <c r="B5" s="47" t="s">
        <v>65</v>
      </c>
      <c r="C5" s="47"/>
      <c r="D5" s="47" t="s">
        <v>66</v>
      </c>
      <c r="E5" s="46" t="s">
        <v>67</v>
      </c>
      <c r="F5" s="48">
        <v>21147</v>
      </c>
      <c r="G5" s="49">
        <v>21147</v>
      </c>
      <c r="H5" s="50">
        <v>1</v>
      </c>
      <c r="I5" s="51">
        <f t="shared" ref="I5:I7" si="0">G5*H5</f>
        <v>21147</v>
      </c>
      <c r="J5" s="51">
        <v>0</v>
      </c>
      <c r="K5" s="51">
        <v>0</v>
      </c>
      <c r="L5" s="51">
        <v>0</v>
      </c>
      <c r="M5" s="51">
        <f t="shared" ref="M5:M7" si="1">SUM(J5:L5)</f>
        <v>0</v>
      </c>
      <c r="N5" s="51">
        <f t="shared" ref="N5:N7" si="2">G5</f>
        <v>21147</v>
      </c>
    </row>
    <row r="6" spans="1:14" x14ac:dyDescent="0.3">
      <c r="A6" s="52">
        <v>2</v>
      </c>
      <c r="B6" s="53" t="s">
        <v>68</v>
      </c>
      <c r="C6" s="53"/>
      <c r="D6" s="53" t="s">
        <v>69</v>
      </c>
      <c r="E6" s="52" t="s">
        <v>67</v>
      </c>
      <c r="F6" s="54">
        <v>349433</v>
      </c>
      <c r="G6" s="55">
        <v>349433</v>
      </c>
      <c r="H6" s="56">
        <v>1</v>
      </c>
      <c r="I6" s="57">
        <f t="shared" si="0"/>
        <v>349433</v>
      </c>
      <c r="J6" s="57">
        <v>0</v>
      </c>
      <c r="K6" s="57">
        <v>0</v>
      </c>
      <c r="L6" s="57">
        <v>0</v>
      </c>
      <c r="M6" s="57">
        <f t="shared" si="1"/>
        <v>0</v>
      </c>
      <c r="N6" s="57">
        <f t="shared" si="2"/>
        <v>349433</v>
      </c>
    </row>
    <row r="7" spans="1:14" x14ac:dyDescent="0.3">
      <c r="A7" s="58">
        <v>3</v>
      </c>
      <c r="B7" s="59" t="s">
        <v>70</v>
      </c>
      <c r="C7" s="59"/>
      <c r="D7" s="59" t="s">
        <v>71</v>
      </c>
      <c r="E7" s="58" t="s">
        <v>67</v>
      </c>
      <c r="F7" s="60">
        <v>1029788</v>
      </c>
      <c r="G7" s="61">
        <v>1029788</v>
      </c>
      <c r="H7" s="62">
        <v>1</v>
      </c>
      <c r="I7" s="63">
        <f t="shared" si="0"/>
        <v>1029788</v>
      </c>
      <c r="J7" s="63">
        <v>0</v>
      </c>
      <c r="K7" s="63">
        <v>0</v>
      </c>
      <c r="L7" s="63">
        <v>0</v>
      </c>
      <c r="M7" s="63">
        <f t="shared" si="1"/>
        <v>0</v>
      </c>
      <c r="N7" s="63">
        <f t="shared" si="2"/>
        <v>1029788</v>
      </c>
    </row>
    <row r="8" spans="1:14" x14ac:dyDescent="0.3">
      <c r="A8" s="2"/>
      <c r="B8" s="2"/>
      <c r="C8" s="2"/>
      <c r="D8" s="1"/>
    </row>
    <row r="9" spans="1:14" x14ac:dyDescent="0.3">
      <c r="A9" s="2"/>
      <c r="B9" s="2"/>
      <c r="C9" s="2"/>
      <c r="D9" s="1"/>
    </row>
    <row r="10" spans="1:14" x14ac:dyDescent="0.3">
      <c r="A10" s="2"/>
      <c r="B10" s="2"/>
      <c r="C10" s="2"/>
      <c r="D10" s="1"/>
    </row>
    <row r="11" spans="1:14" x14ac:dyDescent="0.3">
      <c r="A11" s="2"/>
      <c r="B11" s="2"/>
      <c r="C11" s="2"/>
      <c r="D11" s="1"/>
    </row>
    <row r="12" spans="1:14" x14ac:dyDescent="0.3">
      <c r="A12" s="2"/>
      <c r="B12" s="2"/>
      <c r="C12" s="2"/>
      <c r="D12" s="1"/>
    </row>
    <row r="13" spans="1:14" x14ac:dyDescent="0.3">
      <c r="A13" s="2"/>
      <c r="B13" s="2"/>
      <c r="C13" s="2"/>
      <c r="D13" s="1"/>
    </row>
    <row r="14" spans="1:14" x14ac:dyDescent="0.3">
      <c r="A14" s="2"/>
      <c r="B14" s="2"/>
      <c r="C14" s="2"/>
      <c r="D14" s="1"/>
    </row>
  </sheetData>
  <mergeCells count="3">
    <mergeCell ref="A1:N1"/>
    <mergeCell ref="A2:N2"/>
    <mergeCell ref="A3:N3"/>
  </mergeCells>
  <conditionalFormatting sqref="H5:H7">
    <cfRule type="cellIs" dxfId="5" priority="1" stopIfTrue="1" operator="equal">
      <formula>1</formula>
    </cfRule>
  </conditionalFormatting>
  <conditionalFormatting sqref="F5:F7">
    <cfRule type="cellIs" dxfId="4" priority="2" stopIfTrue="1" operator="equal">
      <formula>0</formula>
    </cfRule>
  </conditionalFormatting>
  <conditionalFormatting sqref="G5:G7">
    <cfRule type="cellIs" dxfId="3" priority="3" stopIfTrue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sqref="A1:J6"/>
    </sheetView>
  </sheetViews>
  <sheetFormatPr defaultRowHeight="14.4" x14ac:dyDescent="0.3"/>
  <sheetData>
    <row r="1" spans="1:10" ht="17.399999999999999" x14ac:dyDescent="0.3">
      <c r="A1" s="3" t="s">
        <v>72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3">
      <c r="A2" s="36" t="s">
        <v>73</v>
      </c>
      <c r="B2" s="36"/>
      <c r="C2" s="36"/>
      <c r="D2" s="36"/>
      <c r="E2" s="36"/>
      <c r="F2" s="36"/>
      <c r="G2" s="36"/>
      <c r="H2" s="36"/>
      <c r="I2" s="36"/>
      <c r="J2" s="36"/>
    </row>
    <row r="3" spans="1:10" x14ac:dyDescent="0.3">
      <c r="A3" s="37" t="s">
        <v>36</v>
      </c>
      <c r="B3" s="37"/>
      <c r="C3" s="37"/>
      <c r="D3" s="37"/>
      <c r="E3" s="37"/>
      <c r="F3" s="37"/>
      <c r="G3" s="37"/>
      <c r="H3" s="37"/>
      <c r="I3" s="37"/>
      <c r="J3" s="37"/>
    </row>
    <row r="4" spans="1:10" x14ac:dyDescent="0.3">
      <c r="A4" s="8" t="s">
        <v>1</v>
      </c>
      <c r="B4" s="8" t="s">
        <v>58</v>
      </c>
      <c r="C4" s="8"/>
      <c r="D4" s="8" t="s">
        <v>74</v>
      </c>
      <c r="E4" s="8" t="s">
        <v>4</v>
      </c>
      <c r="F4" s="8" t="s">
        <v>40</v>
      </c>
      <c r="G4" s="8" t="s">
        <v>41</v>
      </c>
      <c r="H4" s="8" t="s">
        <v>42</v>
      </c>
      <c r="I4" s="8" t="s">
        <v>43</v>
      </c>
      <c r="J4" s="8" t="s">
        <v>51</v>
      </c>
    </row>
    <row r="5" spans="1:10" x14ac:dyDescent="0.3">
      <c r="A5" s="46">
        <v>1</v>
      </c>
      <c r="B5" s="64" t="s">
        <v>75</v>
      </c>
      <c r="C5" s="47"/>
      <c r="D5" s="47" t="s">
        <v>76</v>
      </c>
      <c r="E5" s="46" t="s">
        <v>77</v>
      </c>
      <c r="F5" s="48">
        <v>164127</v>
      </c>
      <c r="G5" s="65">
        <v>164127</v>
      </c>
      <c r="H5" s="66">
        <v>1</v>
      </c>
      <c r="I5" s="47">
        <f t="shared" ref="I5:I6" si="0">G5*H5</f>
        <v>164127</v>
      </c>
      <c r="J5" s="51">
        <f t="shared" ref="J5:J6" si="1">G5</f>
        <v>164127</v>
      </c>
    </row>
    <row r="6" spans="1:10" x14ac:dyDescent="0.3">
      <c r="A6" s="58">
        <v>2</v>
      </c>
      <c r="B6" s="67" t="s">
        <v>78</v>
      </c>
      <c r="C6" s="59"/>
      <c r="D6" s="59" t="s">
        <v>79</v>
      </c>
      <c r="E6" s="58" t="s">
        <v>77</v>
      </c>
      <c r="F6" s="60">
        <v>179477</v>
      </c>
      <c r="G6" s="68">
        <v>179477</v>
      </c>
      <c r="H6" s="69">
        <v>1</v>
      </c>
      <c r="I6" s="59">
        <f t="shared" si="0"/>
        <v>179477</v>
      </c>
      <c r="J6" s="63">
        <f t="shared" si="1"/>
        <v>179477</v>
      </c>
    </row>
  </sheetData>
  <mergeCells count="3">
    <mergeCell ref="A1:J1"/>
    <mergeCell ref="A2:J2"/>
    <mergeCell ref="A3:J3"/>
  </mergeCells>
  <conditionalFormatting sqref="H5:H6">
    <cfRule type="cellIs" dxfId="2" priority="1" stopIfTrue="1" operator="equal">
      <formula>1</formula>
    </cfRule>
  </conditionalFormatting>
  <conditionalFormatting sqref="F5:F6">
    <cfRule type="cellIs" dxfId="1" priority="2" stopIfTrue="1" operator="equal">
      <formula>0</formula>
    </cfRule>
  </conditionalFormatting>
  <conditionalFormatting sqref="G5:G6">
    <cfRule type="cellIs" dxfId="0" priority="3" stopIfTrue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Tiên lượng</vt:lpstr>
      <vt:lpstr>Giá vl</vt:lpstr>
      <vt:lpstr>Giá máy</vt:lpstr>
      <vt:lpstr>Giá 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2023-07-10T11:00:17Z</dcterms:modified>
</cp:coreProperties>
</file>