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ropbox\Bioinformatics Clinical Science\MScProject\DataAnalysis\"/>
    </mc:Choice>
  </mc:AlternateContent>
  <bookViews>
    <workbookView xWindow="96" yWindow="-192" windowWidth="17448" windowHeight="6972"/>
  </bookViews>
  <sheets>
    <sheet name="AnalysisDataTest2OldParams" sheetId="1" r:id="rId1"/>
    <sheet name="AutomatedResults" sheetId="7" r:id="rId2"/>
    <sheet name="AnalyData" sheetId="8" r:id="rId3"/>
    <sheet name="AnalyDataCD" sheetId="17" r:id="rId4"/>
    <sheet name="BadRunsEye" sheetId="6" r:id="rId5"/>
    <sheet name="FailsPassesAuto" sheetId="9" r:id="rId6"/>
    <sheet name="FailsPassesManual" sheetId="10" r:id="rId7"/>
    <sheet name="CompareManual1Auto" sheetId="12" r:id="rId8"/>
    <sheet name="CompareManual2Auto" sheetId="11" r:id="rId9"/>
    <sheet name="EyeAutoFails" sheetId="16" r:id="rId10"/>
    <sheet name="CompareManual2AutoCD" sheetId="13" r:id="rId11"/>
    <sheet name="EyeAutoFailsWithCD" sheetId="15" r:id="rId12"/>
    <sheet name="CompareManual2AutoNewCD" sheetId="18" r:id="rId13"/>
    <sheet name="EyeAutoFailsNewCD" sheetId="19" r:id="rId14"/>
  </sheets>
  <externalReferences>
    <externalReference r:id="rId1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AH2" i="17" l="1"/>
  <c r="AJ126" i="17"/>
  <c r="AI126" i="17"/>
  <c r="AG126" i="17"/>
  <c r="AH126" i="17"/>
  <c r="AG126" i="8"/>
  <c r="AH126" i="8"/>
  <c r="AI126" i="8"/>
  <c r="AJ126" i="8"/>
  <c r="AJ125" i="8"/>
  <c r="M156" i="11" l="1"/>
  <c r="M161" i="11" s="1"/>
  <c r="M155" i="11"/>
  <c r="M154" i="11"/>
  <c r="M160" i="11" s="1"/>
  <c r="M153" i="11"/>
  <c r="M157" i="11" s="1"/>
  <c r="M156" i="13"/>
  <c r="M154" i="13"/>
  <c r="Q17" i="13"/>
  <c r="M145" i="13"/>
  <c r="F17" i="13"/>
  <c r="B52" i="18"/>
  <c r="C52" i="18" s="1"/>
  <c r="L3" i="18"/>
  <c r="L4" i="18"/>
  <c r="L5" i="18"/>
  <c r="L6" i="18"/>
  <c r="K6" i="18" s="1"/>
  <c r="L7" i="18"/>
  <c r="L8" i="18"/>
  <c r="N8" i="18" s="1"/>
  <c r="L9" i="18"/>
  <c r="L10" i="18"/>
  <c r="L11" i="18"/>
  <c r="L12" i="18"/>
  <c r="K12" i="18" s="1"/>
  <c r="L13" i="18"/>
  <c r="L14" i="18"/>
  <c r="N14" i="18" s="1"/>
  <c r="L15" i="18"/>
  <c r="L16" i="18"/>
  <c r="N16" i="18" s="1"/>
  <c r="L17" i="18"/>
  <c r="L18" i="18"/>
  <c r="K18" i="18" s="1"/>
  <c r="L19" i="18"/>
  <c r="L20" i="18"/>
  <c r="K20" i="18" s="1"/>
  <c r="L21" i="18"/>
  <c r="L22" i="18"/>
  <c r="N22" i="18" s="1"/>
  <c r="L23" i="18"/>
  <c r="L24" i="18"/>
  <c r="N24" i="18" s="1"/>
  <c r="L25" i="18"/>
  <c r="L26" i="18"/>
  <c r="K26" i="18" s="1"/>
  <c r="L27" i="18"/>
  <c r="L28" i="18"/>
  <c r="L29" i="18"/>
  <c r="L30" i="18"/>
  <c r="L31" i="18"/>
  <c r="L32" i="18"/>
  <c r="K32" i="18" s="1"/>
  <c r="L33" i="18"/>
  <c r="L34" i="18"/>
  <c r="H34" i="18" s="1"/>
  <c r="L35" i="18"/>
  <c r="L36" i="18"/>
  <c r="K36" i="18" s="1"/>
  <c r="L37" i="18"/>
  <c r="L38" i="18"/>
  <c r="K38" i="18" s="1"/>
  <c r="L39" i="18"/>
  <c r="L40" i="18"/>
  <c r="K40" i="18" s="1"/>
  <c r="L41" i="18"/>
  <c r="L42" i="18"/>
  <c r="K42" i="18" s="1"/>
  <c r="L43" i="18"/>
  <c r="L44" i="18"/>
  <c r="K44" i="18" s="1"/>
  <c r="L45" i="18"/>
  <c r="L46" i="18"/>
  <c r="K46" i="18" s="1"/>
  <c r="L47" i="18"/>
  <c r="L48" i="18"/>
  <c r="K48" i="18" s="1"/>
  <c r="L49" i="18"/>
  <c r="L50" i="18"/>
  <c r="K50" i="18" s="1"/>
  <c r="L51" i="18"/>
  <c r="L52" i="18"/>
  <c r="J52" i="18" s="1"/>
  <c r="L53" i="18"/>
  <c r="L54" i="18"/>
  <c r="J54" i="18" s="1"/>
  <c r="L55" i="18"/>
  <c r="L56" i="18"/>
  <c r="J56" i="18" s="1"/>
  <c r="L57" i="18"/>
  <c r="L58" i="18"/>
  <c r="K58" i="18" s="1"/>
  <c r="L59" i="18"/>
  <c r="L60" i="18"/>
  <c r="J60" i="18" s="1"/>
  <c r="L61" i="18"/>
  <c r="L62" i="18"/>
  <c r="N62" i="18" s="1"/>
  <c r="L63" i="18"/>
  <c r="L64" i="18"/>
  <c r="N64" i="18" s="1"/>
  <c r="L65" i="18"/>
  <c r="L66" i="18"/>
  <c r="K66" i="18" s="1"/>
  <c r="L67" i="18"/>
  <c r="L68" i="18"/>
  <c r="L69" i="18"/>
  <c r="L70" i="18"/>
  <c r="L71" i="18"/>
  <c r="L72" i="18"/>
  <c r="K72" i="18" s="1"/>
  <c r="L73" i="18"/>
  <c r="L74" i="18"/>
  <c r="K74" i="18" s="1"/>
  <c r="L75" i="18"/>
  <c r="L76" i="18"/>
  <c r="L77" i="18"/>
  <c r="L78" i="18"/>
  <c r="L79" i="18"/>
  <c r="L80" i="18"/>
  <c r="K80" i="18" s="1"/>
  <c r="L81" i="18"/>
  <c r="L82" i="18"/>
  <c r="N82" i="18" s="1"/>
  <c r="L83" i="18"/>
  <c r="L84" i="18"/>
  <c r="N84" i="18" s="1"/>
  <c r="L85" i="18"/>
  <c r="L86" i="18"/>
  <c r="K86" i="18" s="1"/>
  <c r="L87" i="18"/>
  <c r="L88" i="18"/>
  <c r="L89" i="18"/>
  <c r="L90" i="18"/>
  <c r="K90" i="18" s="1"/>
  <c r="L91" i="18"/>
  <c r="L92" i="18"/>
  <c r="N92" i="18" s="1"/>
  <c r="L93" i="18"/>
  <c r="L94" i="18"/>
  <c r="N94" i="18" s="1"/>
  <c r="L95" i="18"/>
  <c r="L96" i="18"/>
  <c r="K96" i="18" s="1"/>
  <c r="L97" i="18"/>
  <c r="L98" i="18"/>
  <c r="K98" i="18" s="1"/>
  <c r="L99" i="18"/>
  <c r="L100" i="18"/>
  <c r="N100" i="18" s="1"/>
  <c r="L101" i="18"/>
  <c r="L102" i="18"/>
  <c r="J102" i="18" s="1"/>
  <c r="L103" i="18"/>
  <c r="L104" i="18"/>
  <c r="J104" i="18" s="1"/>
  <c r="L105" i="18"/>
  <c r="L106" i="18"/>
  <c r="J106" i="18" s="1"/>
  <c r="L107" i="18"/>
  <c r="L108" i="18"/>
  <c r="J108" i="18" s="1"/>
  <c r="L109" i="18"/>
  <c r="L110" i="18"/>
  <c r="J110" i="18" s="1"/>
  <c r="L111" i="18"/>
  <c r="L112" i="18"/>
  <c r="J112" i="18" s="1"/>
  <c r="L113" i="18"/>
  <c r="L114" i="18"/>
  <c r="J114" i="18" s="1"/>
  <c r="L115" i="18"/>
  <c r="L116" i="18"/>
  <c r="J116" i="18" s="1"/>
  <c r="L117" i="18"/>
  <c r="L118" i="18"/>
  <c r="J118" i="18" s="1"/>
  <c r="L119" i="18"/>
  <c r="L120" i="18"/>
  <c r="J120" i="18" s="1"/>
  <c r="L121" i="18"/>
  <c r="L122" i="18"/>
  <c r="J122" i="18" s="1"/>
  <c r="L123" i="18"/>
  <c r="L124" i="18"/>
  <c r="J124" i="18" s="1"/>
  <c r="A3" i="18"/>
  <c r="A4" i="18"/>
  <c r="C4" i="18" s="1"/>
  <c r="A5" i="18"/>
  <c r="A6" i="18"/>
  <c r="A7" i="18"/>
  <c r="A8" i="18"/>
  <c r="A9" i="18"/>
  <c r="A10" i="18"/>
  <c r="A11" i="18"/>
  <c r="A12" i="18"/>
  <c r="A13" i="18"/>
  <c r="A14" i="18"/>
  <c r="C14" i="18" s="1"/>
  <c r="A15" i="18"/>
  <c r="A16" i="18"/>
  <c r="A17" i="18"/>
  <c r="A18" i="18"/>
  <c r="C18" i="18" s="1"/>
  <c r="A19" i="18"/>
  <c r="A20" i="18"/>
  <c r="A21" i="18"/>
  <c r="A22" i="18"/>
  <c r="C22" i="18" s="1"/>
  <c r="A23" i="18"/>
  <c r="A24" i="18"/>
  <c r="A25" i="18"/>
  <c r="A26" i="18"/>
  <c r="C26" i="18" s="1"/>
  <c r="A27" i="18"/>
  <c r="A28" i="18"/>
  <c r="C28" i="18" s="1"/>
  <c r="A29" i="18"/>
  <c r="A30" i="18"/>
  <c r="A31" i="18"/>
  <c r="A32" i="18"/>
  <c r="C32" i="18" s="1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C62" i="18" s="1"/>
  <c r="A63" i="18"/>
  <c r="A64" i="18"/>
  <c r="A65" i="18"/>
  <c r="A66" i="18"/>
  <c r="C66" i="18" s="1"/>
  <c r="A67" i="18"/>
  <c r="A68" i="18"/>
  <c r="C68" i="18" s="1"/>
  <c r="A69" i="18"/>
  <c r="A70" i="18"/>
  <c r="A71" i="18"/>
  <c r="A72" i="18"/>
  <c r="C72" i="18" s="1"/>
  <c r="A73" i="18"/>
  <c r="A74" i="18"/>
  <c r="A75" i="18"/>
  <c r="A76" i="18"/>
  <c r="C76" i="18" s="1"/>
  <c r="A77" i="18"/>
  <c r="A78" i="18"/>
  <c r="A79" i="18"/>
  <c r="A80" i="18"/>
  <c r="A81" i="18"/>
  <c r="A82" i="18"/>
  <c r="C82" i="18" s="1"/>
  <c r="A83" i="18"/>
  <c r="A84" i="18"/>
  <c r="A85" i="18"/>
  <c r="A86" i="18"/>
  <c r="C86" i="18" s="1"/>
  <c r="A87" i="18"/>
  <c r="A88" i="18"/>
  <c r="A89" i="18"/>
  <c r="A90" i="18"/>
  <c r="A91" i="18"/>
  <c r="A92" i="18"/>
  <c r="C92" i="18" s="1"/>
  <c r="A93" i="18"/>
  <c r="A94" i="18"/>
  <c r="A95" i="18"/>
  <c r="A96" i="18"/>
  <c r="C96" i="18" s="1"/>
  <c r="A97" i="18"/>
  <c r="A98" i="18"/>
  <c r="A99" i="18"/>
  <c r="A100" i="18"/>
  <c r="C100" i="18" s="1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L2" i="18"/>
  <c r="A2" i="18"/>
  <c r="C2" i="18" s="1"/>
  <c r="M124" i="18"/>
  <c r="H124" i="18"/>
  <c r="B124" i="18"/>
  <c r="M123" i="18"/>
  <c r="H123" i="18"/>
  <c r="B123" i="18"/>
  <c r="C123" i="18"/>
  <c r="M122" i="18"/>
  <c r="H122" i="18"/>
  <c r="B122" i="18"/>
  <c r="M121" i="18"/>
  <c r="H121" i="18"/>
  <c r="B121" i="18"/>
  <c r="C121" i="18"/>
  <c r="M120" i="18"/>
  <c r="H120" i="18"/>
  <c r="B120" i="18"/>
  <c r="M119" i="18"/>
  <c r="H119" i="18"/>
  <c r="B119" i="18"/>
  <c r="C119" i="18"/>
  <c r="M118" i="18"/>
  <c r="H118" i="18"/>
  <c r="B118" i="18"/>
  <c r="M117" i="18"/>
  <c r="H117" i="18"/>
  <c r="B117" i="18"/>
  <c r="C117" i="18"/>
  <c r="M116" i="18"/>
  <c r="H116" i="18"/>
  <c r="B116" i="18"/>
  <c r="M115" i="18"/>
  <c r="H115" i="18"/>
  <c r="B115" i="18"/>
  <c r="C115" i="18"/>
  <c r="M114" i="18"/>
  <c r="H114" i="18"/>
  <c r="B114" i="18"/>
  <c r="M113" i="18"/>
  <c r="H113" i="18"/>
  <c r="B113" i="18"/>
  <c r="C113" i="18"/>
  <c r="M112" i="18"/>
  <c r="H112" i="18"/>
  <c r="B112" i="18"/>
  <c r="M111" i="18"/>
  <c r="H111" i="18"/>
  <c r="B111" i="18"/>
  <c r="C111" i="18"/>
  <c r="M110" i="18"/>
  <c r="H110" i="18"/>
  <c r="B110" i="18"/>
  <c r="M109" i="18"/>
  <c r="H109" i="18"/>
  <c r="B109" i="18"/>
  <c r="C109" i="18"/>
  <c r="M108" i="18"/>
  <c r="H108" i="18"/>
  <c r="B108" i="18"/>
  <c r="M107" i="18"/>
  <c r="H107" i="18"/>
  <c r="B107" i="18"/>
  <c r="C107" i="18"/>
  <c r="M106" i="18"/>
  <c r="H106" i="18"/>
  <c r="B106" i="18"/>
  <c r="M105" i="18"/>
  <c r="H105" i="18"/>
  <c r="B105" i="18"/>
  <c r="C105" i="18"/>
  <c r="M104" i="18"/>
  <c r="H104" i="18"/>
  <c r="B104" i="18"/>
  <c r="M103" i="18"/>
  <c r="H103" i="18"/>
  <c r="B103" i="18"/>
  <c r="C103" i="18"/>
  <c r="M102" i="18"/>
  <c r="H102" i="18"/>
  <c r="B102" i="18"/>
  <c r="M101" i="18"/>
  <c r="H101" i="18"/>
  <c r="B101" i="18"/>
  <c r="C101" i="18"/>
  <c r="M100" i="18"/>
  <c r="K100" i="18"/>
  <c r="B100" i="18"/>
  <c r="M99" i="18"/>
  <c r="K99" i="18"/>
  <c r="B99" i="18"/>
  <c r="C99" i="18"/>
  <c r="M98" i="18"/>
  <c r="N98" i="18"/>
  <c r="I98" i="18"/>
  <c r="B98" i="18"/>
  <c r="C98" i="18"/>
  <c r="M97" i="18"/>
  <c r="K97" i="18"/>
  <c r="B97" i="18"/>
  <c r="C97" i="18"/>
  <c r="M96" i="18"/>
  <c r="N96" i="18"/>
  <c r="I96" i="18"/>
  <c r="B96" i="18"/>
  <c r="M95" i="18"/>
  <c r="K95" i="18"/>
  <c r="B95" i="18"/>
  <c r="C95" i="18"/>
  <c r="M94" i="18"/>
  <c r="K94" i="18"/>
  <c r="B94" i="18"/>
  <c r="C94" i="18"/>
  <c r="M93" i="18"/>
  <c r="K93" i="18"/>
  <c r="B93" i="18"/>
  <c r="C93" i="18"/>
  <c r="M92" i="18"/>
  <c r="K92" i="18"/>
  <c r="B92" i="18"/>
  <c r="M91" i="18"/>
  <c r="K91" i="18"/>
  <c r="B91" i="18"/>
  <c r="C91" i="18"/>
  <c r="M90" i="18"/>
  <c r="N90" i="18"/>
  <c r="I90" i="18"/>
  <c r="B90" i="18"/>
  <c r="C90" i="18"/>
  <c r="M89" i="18"/>
  <c r="H89" i="18"/>
  <c r="B89" i="18"/>
  <c r="F89" i="18"/>
  <c r="M88" i="18"/>
  <c r="H88" i="18"/>
  <c r="B88" i="18"/>
  <c r="F88" i="18"/>
  <c r="M87" i="18"/>
  <c r="K87" i="18"/>
  <c r="B87" i="18"/>
  <c r="C87" i="18"/>
  <c r="M86" i="18"/>
  <c r="N86" i="18"/>
  <c r="I86" i="18"/>
  <c r="B86" i="18"/>
  <c r="M85" i="18"/>
  <c r="K85" i="18"/>
  <c r="B85" i="18"/>
  <c r="C85" i="18"/>
  <c r="M84" i="18"/>
  <c r="K84" i="18"/>
  <c r="B84" i="18"/>
  <c r="C84" i="18"/>
  <c r="M83" i="18"/>
  <c r="K83" i="18"/>
  <c r="B83" i="18"/>
  <c r="C83" i="18"/>
  <c r="M82" i="18"/>
  <c r="K82" i="18"/>
  <c r="B82" i="18"/>
  <c r="M81" i="18"/>
  <c r="K81" i="18"/>
  <c r="B81" i="18"/>
  <c r="C81" i="18"/>
  <c r="M80" i="18"/>
  <c r="N80" i="18"/>
  <c r="I80" i="18"/>
  <c r="B80" i="18"/>
  <c r="C80" i="18"/>
  <c r="M79" i="18"/>
  <c r="H79" i="18"/>
  <c r="B79" i="18"/>
  <c r="M78" i="18"/>
  <c r="K78" i="18"/>
  <c r="B78" i="18"/>
  <c r="C78" i="18"/>
  <c r="M77" i="18"/>
  <c r="N77" i="18"/>
  <c r="K77" i="18"/>
  <c r="I77" i="18"/>
  <c r="B77" i="18"/>
  <c r="C77" i="18"/>
  <c r="M76" i="18"/>
  <c r="K76" i="18"/>
  <c r="B76" i="18"/>
  <c r="M75" i="18"/>
  <c r="N75" i="18"/>
  <c r="K75" i="18"/>
  <c r="I75" i="18"/>
  <c r="B75" i="18"/>
  <c r="C75" i="18"/>
  <c r="M74" i="18"/>
  <c r="B74" i="18"/>
  <c r="C74" i="18"/>
  <c r="M73" i="18"/>
  <c r="N73" i="18"/>
  <c r="K73" i="18"/>
  <c r="I73" i="18"/>
  <c r="B73" i="18"/>
  <c r="C73" i="18"/>
  <c r="M72" i="18"/>
  <c r="B72" i="18"/>
  <c r="M71" i="18"/>
  <c r="N71" i="18"/>
  <c r="K71" i="18"/>
  <c r="I71" i="18"/>
  <c r="B71" i="18"/>
  <c r="C71" i="18"/>
  <c r="M70" i="18"/>
  <c r="K70" i="18"/>
  <c r="B70" i="18"/>
  <c r="C70" i="18"/>
  <c r="M69" i="18"/>
  <c r="N69" i="18"/>
  <c r="K69" i="18"/>
  <c r="I69" i="18"/>
  <c r="B69" i="18"/>
  <c r="C69" i="18"/>
  <c r="M68" i="18"/>
  <c r="K68" i="18"/>
  <c r="B68" i="18"/>
  <c r="M67" i="18"/>
  <c r="J67" i="18"/>
  <c r="H67" i="18"/>
  <c r="B67" i="18"/>
  <c r="F67" i="18"/>
  <c r="M66" i="18"/>
  <c r="N66" i="18"/>
  <c r="I66" i="18"/>
  <c r="B66" i="18"/>
  <c r="M65" i="18"/>
  <c r="K65" i="18"/>
  <c r="B65" i="18"/>
  <c r="C65" i="18"/>
  <c r="M64" i="18"/>
  <c r="K64" i="18"/>
  <c r="B64" i="18"/>
  <c r="C64" i="18"/>
  <c r="M63" i="18"/>
  <c r="K63" i="18"/>
  <c r="B63" i="18"/>
  <c r="C63" i="18"/>
  <c r="M62" i="18"/>
  <c r="K62" i="18"/>
  <c r="B62" i="18"/>
  <c r="M61" i="18"/>
  <c r="K61" i="18"/>
  <c r="B61" i="18"/>
  <c r="C61" i="18"/>
  <c r="M60" i="18"/>
  <c r="Q60" i="18"/>
  <c r="H60" i="18"/>
  <c r="B60" i="18"/>
  <c r="F60" i="18"/>
  <c r="M59" i="18"/>
  <c r="Q59" i="18"/>
  <c r="J59" i="18"/>
  <c r="H59" i="18"/>
  <c r="B59" i="18"/>
  <c r="F59" i="18"/>
  <c r="M58" i="18"/>
  <c r="N58" i="18"/>
  <c r="I58" i="18"/>
  <c r="B58" i="18"/>
  <c r="C58" i="18"/>
  <c r="M57" i="18"/>
  <c r="J57" i="18" s="1"/>
  <c r="N57" i="18"/>
  <c r="K57" i="18"/>
  <c r="I57" i="18"/>
  <c r="B57" i="18"/>
  <c r="C57" i="18"/>
  <c r="M56" i="18"/>
  <c r="Q56" i="18"/>
  <c r="H56" i="18"/>
  <c r="B56" i="18"/>
  <c r="F56" i="18"/>
  <c r="M55" i="18"/>
  <c r="J55" i="18" s="1"/>
  <c r="N55" i="18"/>
  <c r="K55" i="18"/>
  <c r="I55" i="18"/>
  <c r="B55" i="18"/>
  <c r="C55" i="18"/>
  <c r="M54" i="18"/>
  <c r="Q54" i="18"/>
  <c r="H54" i="18"/>
  <c r="B54" i="18"/>
  <c r="F54" i="18"/>
  <c r="M53" i="18"/>
  <c r="J53" i="18" s="1"/>
  <c r="N53" i="18"/>
  <c r="K53" i="18"/>
  <c r="I53" i="18"/>
  <c r="B53" i="18"/>
  <c r="C53" i="18"/>
  <c r="M52" i="18"/>
  <c r="Q52" i="18"/>
  <c r="H52" i="18"/>
  <c r="M51" i="18"/>
  <c r="Q51" i="18"/>
  <c r="J51" i="18"/>
  <c r="H51" i="18"/>
  <c r="B51" i="18"/>
  <c r="F51" i="18"/>
  <c r="M50" i="18"/>
  <c r="N50" i="18"/>
  <c r="I50" i="18"/>
  <c r="B50" i="18"/>
  <c r="C50" i="18"/>
  <c r="M49" i="18"/>
  <c r="Q49" i="18"/>
  <c r="J49" i="18"/>
  <c r="H49" i="18"/>
  <c r="B49" i="18"/>
  <c r="F49" i="18"/>
  <c r="M48" i="18"/>
  <c r="N48" i="18"/>
  <c r="I48" i="18"/>
  <c r="B48" i="18"/>
  <c r="C48" i="18"/>
  <c r="M47" i="18"/>
  <c r="J47" i="18" s="1"/>
  <c r="N47" i="18"/>
  <c r="K47" i="18"/>
  <c r="I47" i="18"/>
  <c r="B47" i="18"/>
  <c r="C47" i="18"/>
  <c r="M46" i="18"/>
  <c r="N46" i="18"/>
  <c r="I46" i="18"/>
  <c r="B46" i="18"/>
  <c r="C46" i="18"/>
  <c r="M45" i="18"/>
  <c r="J45" i="18" s="1"/>
  <c r="N45" i="18"/>
  <c r="K45" i="18"/>
  <c r="I45" i="18"/>
  <c r="B45" i="18"/>
  <c r="C45" i="18"/>
  <c r="M44" i="18"/>
  <c r="N44" i="18"/>
  <c r="I44" i="18"/>
  <c r="B44" i="18"/>
  <c r="C44" i="18"/>
  <c r="M43" i="18"/>
  <c r="J43" i="18" s="1"/>
  <c r="N43" i="18"/>
  <c r="K43" i="18"/>
  <c r="I43" i="18"/>
  <c r="B43" i="18"/>
  <c r="C43" i="18"/>
  <c r="M42" i="18"/>
  <c r="N42" i="18"/>
  <c r="I42" i="18"/>
  <c r="B42" i="18"/>
  <c r="C42" i="18"/>
  <c r="M41" i="18"/>
  <c r="J41" i="18" s="1"/>
  <c r="N41" i="18"/>
  <c r="K41" i="18"/>
  <c r="I41" i="18"/>
  <c r="B41" i="18"/>
  <c r="C41" i="18"/>
  <c r="M40" i="18"/>
  <c r="N40" i="18"/>
  <c r="I40" i="18"/>
  <c r="B40" i="18"/>
  <c r="C40" i="18"/>
  <c r="M39" i="18"/>
  <c r="J39" i="18" s="1"/>
  <c r="N39" i="18"/>
  <c r="K39" i="18"/>
  <c r="I39" i="18"/>
  <c r="B39" i="18"/>
  <c r="C39" i="18"/>
  <c r="M38" i="18"/>
  <c r="N38" i="18"/>
  <c r="I38" i="18"/>
  <c r="B38" i="18"/>
  <c r="C38" i="18"/>
  <c r="M37" i="18"/>
  <c r="J37" i="18" s="1"/>
  <c r="N37" i="18"/>
  <c r="K37" i="18"/>
  <c r="I37" i="18"/>
  <c r="B37" i="18"/>
  <c r="C37" i="18"/>
  <c r="M36" i="18"/>
  <c r="N36" i="18"/>
  <c r="I36" i="18"/>
  <c r="B36" i="18"/>
  <c r="C36" i="18"/>
  <c r="M35" i="18"/>
  <c r="J35" i="18" s="1"/>
  <c r="N35" i="18"/>
  <c r="K35" i="18"/>
  <c r="I35" i="18"/>
  <c r="B35" i="18"/>
  <c r="C35" i="18"/>
  <c r="M34" i="18"/>
  <c r="J34" i="18"/>
  <c r="B34" i="18"/>
  <c r="F34" i="18"/>
  <c r="M33" i="18"/>
  <c r="N33" i="18"/>
  <c r="K33" i="18"/>
  <c r="I33" i="18"/>
  <c r="B33" i="18"/>
  <c r="C33" i="18"/>
  <c r="M32" i="18"/>
  <c r="B32" i="18"/>
  <c r="M31" i="18"/>
  <c r="N31" i="18"/>
  <c r="K31" i="18"/>
  <c r="I31" i="18"/>
  <c r="B31" i="18"/>
  <c r="C31" i="18"/>
  <c r="M30" i="18"/>
  <c r="K30" i="18"/>
  <c r="B30" i="18"/>
  <c r="C30" i="18"/>
  <c r="M29" i="18"/>
  <c r="N29" i="18"/>
  <c r="K29" i="18"/>
  <c r="I29" i="18"/>
  <c r="B29" i="18"/>
  <c r="C29" i="18"/>
  <c r="M28" i="18"/>
  <c r="K28" i="18"/>
  <c r="B28" i="18"/>
  <c r="M27" i="18"/>
  <c r="J27" i="18"/>
  <c r="H27" i="18"/>
  <c r="B27" i="18"/>
  <c r="F27" i="18"/>
  <c r="M26" i="18"/>
  <c r="N26" i="18"/>
  <c r="I26" i="18"/>
  <c r="B26" i="18"/>
  <c r="M25" i="18"/>
  <c r="K25" i="18"/>
  <c r="B25" i="18"/>
  <c r="C25" i="18"/>
  <c r="M24" i="18"/>
  <c r="K24" i="18"/>
  <c r="B24" i="18"/>
  <c r="C24" i="18"/>
  <c r="M23" i="18"/>
  <c r="K23" i="18"/>
  <c r="B23" i="18"/>
  <c r="C23" i="18"/>
  <c r="M22" i="18"/>
  <c r="K22" i="18"/>
  <c r="B22" i="18"/>
  <c r="M21" i="18"/>
  <c r="K21" i="18"/>
  <c r="B21" i="18"/>
  <c r="C21" i="18"/>
  <c r="M20" i="18"/>
  <c r="N20" i="18"/>
  <c r="I20" i="18"/>
  <c r="B20" i="18"/>
  <c r="C20" i="18"/>
  <c r="M19" i="18"/>
  <c r="K19" i="18"/>
  <c r="B19" i="18"/>
  <c r="C19" i="18"/>
  <c r="M18" i="18"/>
  <c r="N18" i="18"/>
  <c r="I18" i="18"/>
  <c r="B18" i="18"/>
  <c r="M17" i="18"/>
  <c r="K17" i="18" s="1"/>
  <c r="B17" i="18"/>
  <c r="C17" i="18" s="1"/>
  <c r="M16" i="18"/>
  <c r="K16" i="18"/>
  <c r="B16" i="18"/>
  <c r="C16" i="18"/>
  <c r="M15" i="18"/>
  <c r="K15" i="18"/>
  <c r="B15" i="18"/>
  <c r="C15" i="18"/>
  <c r="M14" i="18"/>
  <c r="K14" i="18"/>
  <c r="B14" i="18"/>
  <c r="M13" i="18"/>
  <c r="K13" i="18"/>
  <c r="B13" i="18"/>
  <c r="C13" i="18"/>
  <c r="M12" i="18"/>
  <c r="N12" i="18"/>
  <c r="I12" i="18"/>
  <c r="B12" i="18"/>
  <c r="C12" i="18"/>
  <c r="M11" i="18"/>
  <c r="H11" i="18"/>
  <c r="B11" i="18"/>
  <c r="F11" i="18"/>
  <c r="M10" i="18"/>
  <c r="K10" i="18"/>
  <c r="B10" i="18"/>
  <c r="C10" i="18"/>
  <c r="M9" i="18"/>
  <c r="J9" i="18"/>
  <c r="H9" i="18"/>
  <c r="B9" i="18"/>
  <c r="F9" i="18"/>
  <c r="M8" i="18"/>
  <c r="K8" i="18"/>
  <c r="B8" i="18"/>
  <c r="C8" i="18"/>
  <c r="M7" i="18"/>
  <c r="K7" i="18"/>
  <c r="B7" i="18"/>
  <c r="C7" i="18"/>
  <c r="P6" i="18"/>
  <c r="M6" i="18"/>
  <c r="Q6" i="18"/>
  <c r="E6" i="18"/>
  <c r="B6" i="18"/>
  <c r="F6" i="18"/>
  <c r="M5" i="18"/>
  <c r="N5" i="18"/>
  <c r="K5" i="18"/>
  <c r="I5" i="18"/>
  <c r="B5" i="18"/>
  <c r="C5" i="18"/>
  <c r="M4" i="18"/>
  <c r="K4" i="18"/>
  <c r="B4" i="18"/>
  <c r="M3" i="18"/>
  <c r="N3" i="18"/>
  <c r="K3" i="18"/>
  <c r="I3" i="18"/>
  <c r="B3" i="18"/>
  <c r="C3" i="18"/>
  <c r="M2" i="18"/>
  <c r="K2" i="18"/>
  <c r="B2" i="18"/>
  <c r="Q67" i="13"/>
  <c r="Q34" i="13"/>
  <c r="F34" i="13"/>
  <c r="F67" i="13"/>
  <c r="AG3" i="17"/>
  <c r="AH3" i="17"/>
  <c r="AG4" i="17"/>
  <c r="AH4" i="17"/>
  <c r="AG5" i="17"/>
  <c r="AH5" i="17"/>
  <c r="AG6" i="17"/>
  <c r="AH6" i="17"/>
  <c r="AG7" i="17"/>
  <c r="AH7" i="17"/>
  <c r="AG8" i="17"/>
  <c r="AH8" i="17"/>
  <c r="AG9" i="17"/>
  <c r="AH9" i="17"/>
  <c r="AG10" i="17"/>
  <c r="AH10" i="17"/>
  <c r="AG11" i="17"/>
  <c r="AH11" i="17"/>
  <c r="AG12" i="17"/>
  <c r="AH12" i="17"/>
  <c r="AG13" i="17"/>
  <c r="AH13" i="17"/>
  <c r="AG14" i="17"/>
  <c r="AH14" i="17"/>
  <c r="AG15" i="17"/>
  <c r="AH15" i="17"/>
  <c r="AG16" i="17"/>
  <c r="AH16" i="17"/>
  <c r="AG17" i="17"/>
  <c r="AH17" i="17"/>
  <c r="AG18" i="17"/>
  <c r="AH18" i="17"/>
  <c r="AG19" i="17"/>
  <c r="AH19" i="17"/>
  <c r="AG20" i="17"/>
  <c r="AH20" i="17"/>
  <c r="AG21" i="17"/>
  <c r="AH21" i="17"/>
  <c r="AG22" i="17"/>
  <c r="AH22" i="17"/>
  <c r="AG23" i="17"/>
  <c r="AH23" i="17"/>
  <c r="AG24" i="17"/>
  <c r="AH24" i="17"/>
  <c r="AG25" i="17"/>
  <c r="AH25" i="17"/>
  <c r="AG26" i="17"/>
  <c r="AH26" i="17"/>
  <c r="AG27" i="17"/>
  <c r="AH27" i="17"/>
  <c r="AG28" i="17"/>
  <c r="AH28" i="17"/>
  <c r="AG29" i="17"/>
  <c r="AH29" i="17"/>
  <c r="AG30" i="17"/>
  <c r="AH30" i="17"/>
  <c r="AG31" i="17"/>
  <c r="AH31" i="17"/>
  <c r="AG32" i="17"/>
  <c r="AH32" i="17"/>
  <c r="AG33" i="17"/>
  <c r="AH33" i="17"/>
  <c r="AG34" i="17"/>
  <c r="AH34" i="17"/>
  <c r="AG35" i="17"/>
  <c r="AH35" i="17"/>
  <c r="AG36" i="17"/>
  <c r="AH36" i="17"/>
  <c r="AG37" i="17"/>
  <c r="AH37" i="17"/>
  <c r="AG38" i="17"/>
  <c r="AH38" i="17"/>
  <c r="AG39" i="17"/>
  <c r="AH39" i="17"/>
  <c r="AG40" i="17"/>
  <c r="AH40" i="17"/>
  <c r="AG41" i="17"/>
  <c r="AH41" i="17"/>
  <c r="AG42" i="17"/>
  <c r="AH42" i="17"/>
  <c r="AG43" i="17"/>
  <c r="AH43" i="17"/>
  <c r="AG44" i="17"/>
  <c r="AH44" i="17"/>
  <c r="AG45" i="17"/>
  <c r="AH45" i="17"/>
  <c r="AG46" i="17"/>
  <c r="AH46" i="17"/>
  <c r="AG47" i="17"/>
  <c r="AH47" i="17"/>
  <c r="AG48" i="17"/>
  <c r="AH48" i="17"/>
  <c r="AG49" i="17"/>
  <c r="AH49" i="17"/>
  <c r="AG50" i="17"/>
  <c r="AH50" i="17"/>
  <c r="AG51" i="17"/>
  <c r="AH51" i="17"/>
  <c r="AG52" i="17"/>
  <c r="AH52" i="17"/>
  <c r="AG53" i="17"/>
  <c r="AH53" i="17"/>
  <c r="AG54" i="17"/>
  <c r="AH54" i="17"/>
  <c r="AG55" i="17"/>
  <c r="AH55" i="17"/>
  <c r="AG56" i="17"/>
  <c r="AH56" i="17"/>
  <c r="AG57" i="17"/>
  <c r="AH57" i="17"/>
  <c r="AG58" i="17"/>
  <c r="AH58" i="17"/>
  <c r="AG59" i="17"/>
  <c r="AH59" i="17"/>
  <c r="AG60" i="17"/>
  <c r="AH60" i="17"/>
  <c r="AG61" i="17"/>
  <c r="AH61" i="17"/>
  <c r="AG62" i="17"/>
  <c r="AH62" i="17"/>
  <c r="AG63" i="17"/>
  <c r="AH63" i="17"/>
  <c r="AG64" i="17"/>
  <c r="AH64" i="17"/>
  <c r="AG65" i="17"/>
  <c r="AH65" i="17"/>
  <c r="AG66" i="17"/>
  <c r="AH66" i="17"/>
  <c r="AG67" i="17"/>
  <c r="AH67" i="17"/>
  <c r="AG68" i="17"/>
  <c r="AH68" i="17"/>
  <c r="AG69" i="17"/>
  <c r="AH69" i="17"/>
  <c r="AG70" i="17"/>
  <c r="AH70" i="17"/>
  <c r="AG71" i="17"/>
  <c r="AH71" i="17"/>
  <c r="AG72" i="17"/>
  <c r="AH72" i="17"/>
  <c r="AG73" i="17"/>
  <c r="AH73" i="17"/>
  <c r="AG74" i="17"/>
  <c r="AH74" i="17"/>
  <c r="AG75" i="17"/>
  <c r="AH75" i="17"/>
  <c r="AG76" i="17"/>
  <c r="AH76" i="17"/>
  <c r="AG77" i="17"/>
  <c r="AH77" i="17"/>
  <c r="AG78" i="17"/>
  <c r="AH78" i="17"/>
  <c r="AG79" i="17"/>
  <c r="AH79" i="17"/>
  <c r="AG80" i="17"/>
  <c r="AH80" i="17"/>
  <c r="AG81" i="17"/>
  <c r="AH81" i="17"/>
  <c r="AG82" i="17"/>
  <c r="AH82" i="17"/>
  <c r="AG83" i="17"/>
  <c r="AH83" i="17"/>
  <c r="AG84" i="17"/>
  <c r="AH84" i="17"/>
  <c r="AG85" i="17"/>
  <c r="AH85" i="17"/>
  <c r="AG86" i="17"/>
  <c r="AH86" i="17"/>
  <c r="AG87" i="17"/>
  <c r="AH87" i="17"/>
  <c r="AG88" i="17"/>
  <c r="AH88" i="17"/>
  <c r="AG89" i="17"/>
  <c r="AH89" i="17"/>
  <c r="AG90" i="17"/>
  <c r="AH90" i="17"/>
  <c r="AG91" i="17"/>
  <c r="AH91" i="17"/>
  <c r="AG92" i="17"/>
  <c r="AH92" i="17"/>
  <c r="AG93" i="17"/>
  <c r="AH93" i="17"/>
  <c r="AG94" i="17"/>
  <c r="AH94" i="17"/>
  <c r="AG95" i="17"/>
  <c r="AH95" i="17"/>
  <c r="AG96" i="17"/>
  <c r="AH96" i="17"/>
  <c r="AG97" i="17"/>
  <c r="AH97" i="17"/>
  <c r="AG98" i="17"/>
  <c r="AH98" i="17"/>
  <c r="AG99" i="17"/>
  <c r="AH99" i="17"/>
  <c r="AG100" i="17"/>
  <c r="AH100" i="17"/>
  <c r="AG101" i="17"/>
  <c r="AH101" i="17"/>
  <c r="AG102" i="17"/>
  <c r="AH102" i="17"/>
  <c r="AG103" i="17"/>
  <c r="AH103" i="17"/>
  <c r="AG104" i="17"/>
  <c r="AH104" i="17"/>
  <c r="AG105" i="17"/>
  <c r="AH105" i="17"/>
  <c r="AG106" i="17"/>
  <c r="AH106" i="17"/>
  <c r="AG107" i="17"/>
  <c r="AH107" i="17"/>
  <c r="AG108" i="17"/>
  <c r="AH108" i="17"/>
  <c r="AG109" i="17"/>
  <c r="AH109" i="17"/>
  <c r="AG110" i="17"/>
  <c r="AH110" i="17"/>
  <c r="AG111" i="17"/>
  <c r="AH111" i="17"/>
  <c r="AG112" i="17"/>
  <c r="AH112" i="17"/>
  <c r="AG113" i="17"/>
  <c r="AH113" i="17"/>
  <c r="AG114" i="17"/>
  <c r="AH114" i="17"/>
  <c r="AG115" i="17"/>
  <c r="AH115" i="17"/>
  <c r="AG116" i="17"/>
  <c r="AH116" i="17"/>
  <c r="AG117" i="17"/>
  <c r="AH117" i="17"/>
  <c r="AG118" i="17"/>
  <c r="AH118" i="17"/>
  <c r="AG119" i="17"/>
  <c r="AH119" i="17"/>
  <c r="AG120" i="17"/>
  <c r="AH120" i="17"/>
  <c r="AG121" i="17"/>
  <c r="AH121" i="17"/>
  <c r="AG122" i="17"/>
  <c r="AH122" i="17"/>
  <c r="AG123" i="17"/>
  <c r="AH123" i="17"/>
  <c r="AG124" i="17"/>
  <c r="AH124" i="17"/>
  <c r="AG2" i="17"/>
  <c r="AG3" i="8"/>
  <c r="AH3" i="8"/>
  <c r="A3" i="13" s="1"/>
  <c r="AG4" i="8"/>
  <c r="AH4" i="8"/>
  <c r="L4" i="13" s="1"/>
  <c r="H4" i="13" s="1"/>
  <c r="AG5" i="8"/>
  <c r="AH5" i="8"/>
  <c r="AG6" i="8"/>
  <c r="AH6" i="8"/>
  <c r="L6" i="13" s="1"/>
  <c r="H6" i="13" s="1"/>
  <c r="AG7" i="8"/>
  <c r="AH7" i="8"/>
  <c r="A7" i="13" s="1"/>
  <c r="AG8" i="8"/>
  <c r="AH8" i="8"/>
  <c r="L8" i="13" s="1"/>
  <c r="J8" i="13" s="1"/>
  <c r="AG9" i="8"/>
  <c r="AH9" i="8"/>
  <c r="AG10" i="8"/>
  <c r="AH10" i="8"/>
  <c r="L10" i="13" s="1"/>
  <c r="J10" i="13" s="1"/>
  <c r="AG11" i="8"/>
  <c r="AH11" i="8"/>
  <c r="A11" i="13" s="1"/>
  <c r="F11" i="13" s="1"/>
  <c r="AG12" i="8"/>
  <c r="AH12" i="8"/>
  <c r="L12" i="13" s="1"/>
  <c r="H12" i="13" s="1"/>
  <c r="AG13" i="8"/>
  <c r="AH13" i="8"/>
  <c r="AG14" i="8"/>
  <c r="AH14" i="8"/>
  <c r="L14" i="13" s="1"/>
  <c r="H14" i="13" s="1"/>
  <c r="AG15" i="8"/>
  <c r="AH15" i="8"/>
  <c r="A15" i="13" s="1"/>
  <c r="AG16" i="8"/>
  <c r="AH16" i="8"/>
  <c r="L16" i="13" s="1"/>
  <c r="AG17" i="8"/>
  <c r="AH17" i="8"/>
  <c r="AG18" i="8"/>
  <c r="AH18" i="8"/>
  <c r="L18" i="13" s="1"/>
  <c r="J18" i="13" s="1"/>
  <c r="AG19" i="8"/>
  <c r="AH19" i="8"/>
  <c r="A19" i="13" s="1"/>
  <c r="AG20" i="8"/>
  <c r="AH20" i="8"/>
  <c r="L20" i="13" s="1"/>
  <c r="J20" i="13" s="1"/>
  <c r="AG21" i="8"/>
  <c r="AH21" i="8"/>
  <c r="AG22" i="8"/>
  <c r="AH22" i="8"/>
  <c r="L22" i="13" s="1"/>
  <c r="H22" i="13" s="1"/>
  <c r="AG23" i="8"/>
  <c r="AH23" i="8"/>
  <c r="A23" i="13" s="1"/>
  <c r="AG24" i="8"/>
  <c r="AH24" i="8"/>
  <c r="L24" i="13" s="1"/>
  <c r="AG25" i="8"/>
  <c r="AH25" i="8"/>
  <c r="AG26" i="8"/>
  <c r="AH26" i="8"/>
  <c r="L26" i="13" s="1"/>
  <c r="H26" i="13" s="1"/>
  <c r="AG27" i="8"/>
  <c r="AH27" i="8"/>
  <c r="A27" i="13" s="1"/>
  <c r="F27" i="13" s="1"/>
  <c r="AG28" i="8"/>
  <c r="AH28" i="8"/>
  <c r="L28" i="13" s="1"/>
  <c r="H28" i="13" s="1"/>
  <c r="AG29" i="8"/>
  <c r="AH29" i="8"/>
  <c r="AG30" i="8"/>
  <c r="AH30" i="8"/>
  <c r="L30" i="13" s="1"/>
  <c r="H30" i="13" s="1"/>
  <c r="AG31" i="8"/>
  <c r="AH31" i="8"/>
  <c r="A31" i="13" s="1"/>
  <c r="AG32" i="8"/>
  <c r="AH32" i="8"/>
  <c r="L32" i="13" s="1"/>
  <c r="AG33" i="8"/>
  <c r="AH33" i="8"/>
  <c r="AG34" i="8"/>
  <c r="AH34" i="8"/>
  <c r="L34" i="13" s="1"/>
  <c r="AG35" i="8"/>
  <c r="AH35" i="8"/>
  <c r="A35" i="13" s="1"/>
  <c r="AG36" i="8"/>
  <c r="AH36" i="8"/>
  <c r="L36" i="13" s="1"/>
  <c r="H36" i="13" s="1"/>
  <c r="AG37" i="8"/>
  <c r="AH37" i="8"/>
  <c r="AG38" i="8"/>
  <c r="AH38" i="8"/>
  <c r="L38" i="13" s="1"/>
  <c r="J38" i="13" s="1"/>
  <c r="AG39" i="8"/>
  <c r="AH39" i="8"/>
  <c r="A39" i="13" s="1"/>
  <c r="AG40" i="8"/>
  <c r="AH40" i="8"/>
  <c r="L40" i="13" s="1"/>
  <c r="J40" i="13" s="1"/>
  <c r="AG41" i="8"/>
  <c r="AH41" i="8"/>
  <c r="AG42" i="8"/>
  <c r="AH42" i="8"/>
  <c r="L42" i="13" s="1"/>
  <c r="AG43" i="8"/>
  <c r="AH43" i="8"/>
  <c r="A43" i="13" s="1"/>
  <c r="AG44" i="8"/>
  <c r="AH44" i="8"/>
  <c r="L44" i="13" s="1"/>
  <c r="J44" i="13" s="1"/>
  <c r="AG45" i="8"/>
  <c r="AH45" i="8"/>
  <c r="AG46" i="8"/>
  <c r="AH46" i="8"/>
  <c r="L46" i="13" s="1"/>
  <c r="AG47" i="8"/>
  <c r="AH47" i="8"/>
  <c r="AG48" i="8"/>
  <c r="AH48" i="8"/>
  <c r="A48" i="13" s="1"/>
  <c r="C48" i="13" s="1"/>
  <c r="AG49" i="8"/>
  <c r="AH49" i="8"/>
  <c r="AG50" i="8"/>
  <c r="AH50" i="8"/>
  <c r="L50" i="13" s="1"/>
  <c r="AG51" i="8"/>
  <c r="AH51" i="8"/>
  <c r="AG52" i="8"/>
  <c r="AH52" i="8"/>
  <c r="A52" i="13" s="1"/>
  <c r="F52" i="13" s="1"/>
  <c r="AG53" i="8"/>
  <c r="AH53" i="8"/>
  <c r="AG54" i="8"/>
  <c r="AH54" i="8"/>
  <c r="L54" i="13" s="1"/>
  <c r="AG55" i="8"/>
  <c r="AH55" i="8"/>
  <c r="AG56" i="8"/>
  <c r="AH56" i="8"/>
  <c r="A56" i="13" s="1"/>
  <c r="F56" i="13" s="1"/>
  <c r="AG57" i="8"/>
  <c r="AH57" i="8"/>
  <c r="AG58" i="8"/>
  <c r="AH58" i="8"/>
  <c r="L58" i="13" s="1"/>
  <c r="AG59" i="8"/>
  <c r="AH59" i="8"/>
  <c r="AG60" i="8"/>
  <c r="AH60" i="8"/>
  <c r="A60" i="13" s="1"/>
  <c r="F60" i="13" s="1"/>
  <c r="AG61" i="8"/>
  <c r="AH61" i="8"/>
  <c r="AG62" i="8"/>
  <c r="AH62" i="8"/>
  <c r="L62" i="13" s="1"/>
  <c r="AG63" i="8"/>
  <c r="AH63" i="8"/>
  <c r="AG64" i="8"/>
  <c r="AH64" i="8"/>
  <c r="A64" i="13" s="1"/>
  <c r="C64" i="13" s="1"/>
  <c r="AG65" i="8"/>
  <c r="AH65" i="8"/>
  <c r="AG66" i="8"/>
  <c r="AH66" i="8"/>
  <c r="L66" i="13" s="1"/>
  <c r="AG67" i="8"/>
  <c r="AH67" i="8"/>
  <c r="AG68" i="8"/>
  <c r="AH68" i="8"/>
  <c r="A68" i="13" s="1"/>
  <c r="AG69" i="8"/>
  <c r="AH69" i="8"/>
  <c r="AG70" i="8"/>
  <c r="AH70" i="8"/>
  <c r="L70" i="13" s="1"/>
  <c r="AG71" i="8"/>
  <c r="AH71" i="8"/>
  <c r="AG72" i="8"/>
  <c r="AH72" i="8"/>
  <c r="A72" i="13" s="1"/>
  <c r="C72" i="13" s="1"/>
  <c r="AG73" i="8"/>
  <c r="AH73" i="8"/>
  <c r="AG74" i="8"/>
  <c r="AH74" i="8"/>
  <c r="L74" i="13" s="1"/>
  <c r="AG75" i="8"/>
  <c r="AH75" i="8"/>
  <c r="AG76" i="8"/>
  <c r="AH76" i="8"/>
  <c r="A76" i="13" s="1"/>
  <c r="C76" i="13" s="1"/>
  <c r="AG77" i="8"/>
  <c r="AH77" i="8"/>
  <c r="AG78" i="8"/>
  <c r="AH78" i="8"/>
  <c r="L78" i="13" s="1"/>
  <c r="AG79" i="8"/>
  <c r="AH79" i="8"/>
  <c r="AG80" i="8"/>
  <c r="AH80" i="8"/>
  <c r="A80" i="13" s="1"/>
  <c r="AG81" i="8"/>
  <c r="AH81" i="8"/>
  <c r="AG82" i="8"/>
  <c r="AH82" i="8"/>
  <c r="L82" i="13" s="1"/>
  <c r="AG83" i="8"/>
  <c r="AH83" i="8"/>
  <c r="AG84" i="8"/>
  <c r="AH84" i="8"/>
  <c r="A84" i="13" s="1"/>
  <c r="C84" i="13" s="1"/>
  <c r="AG85" i="8"/>
  <c r="AH85" i="8"/>
  <c r="AG86" i="8"/>
  <c r="AH86" i="8"/>
  <c r="L86" i="13" s="1"/>
  <c r="AG87" i="8"/>
  <c r="AH87" i="8"/>
  <c r="AG88" i="8"/>
  <c r="AH88" i="8"/>
  <c r="A88" i="13" s="1"/>
  <c r="AG89" i="8"/>
  <c r="AH89" i="8"/>
  <c r="AG90" i="8"/>
  <c r="AH90" i="8"/>
  <c r="L90" i="13" s="1"/>
  <c r="AG91" i="8"/>
  <c r="AH91" i="8"/>
  <c r="AG92" i="8"/>
  <c r="AH92" i="8"/>
  <c r="A92" i="13" s="1"/>
  <c r="AG93" i="8"/>
  <c r="AH93" i="8"/>
  <c r="AG94" i="8"/>
  <c r="AH94" i="8"/>
  <c r="L94" i="13" s="1"/>
  <c r="AG95" i="8"/>
  <c r="AH95" i="8"/>
  <c r="AG96" i="8"/>
  <c r="AH96" i="8"/>
  <c r="A96" i="13" s="1"/>
  <c r="C96" i="13" s="1"/>
  <c r="AG97" i="8"/>
  <c r="AH97" i="8"/>
  <c r="AG98" i="8"/>
  <c r="AH98" i="8"/>
  <c r="L98" i="13" s="1"/>
  <c r="K98" i="13" s="1"/>
  <c r="AG99" i="8"/>
  <c r="AH99" i="8"/>
  <c r="AG100" i="8"/>
  <c r="AH100" i="8"/>
  <c r="A100" i="13" s="1"/>
  <c r="AG101" i="8"/>
  <c r="AH101" i="8"/>
  <c r="AG102" i="8"/>
  <c r="AH102" i="8"/>
  <c r="L102" i="13" s="1"/>
  <c r="J102" i="13" s="1"/>
  <c r="AG103" i="8"/>
  <c r="AH103" i="8"/>
  <c r="AG104" i="8"/>
  <c r="AH104" i="8"/>
  <c r="A104" i="13" s="1"/>
  <c r="AG105" i="8"/>
  <c r="AH105" i="8"/>
  <c r="AG106" i="8"/>
  <c r="AH106" i="8"/>
  <c r="L106" i="13" s="1"/>
  <c r="AG107" i="8"/>
  <c r="AH107" i="8"/>
  <c r="AG108" i="8"/>
  <c r="AH108" i="8"/>
  <c r="A108" i="13" s="1"/>
  <c r="AG109" i="8"/>
  <c r="AH109" i="8"/>
  <c r="AG110" i="8"/>
  <c r="AH110" i="8"/>
  <c r="L110" i="13" s="1"/>
  <c r="AG111" i="8"/>
  <c r="AH111" i="8"/>
  <c r="AG112" i="8"/>
  <c r="AH112" i="8"/>
  <c r="A112" i="13" s="1"/>
  <c r="C112" i="13" s="1"/>
  <c r="AG113" i="8"/>
  <c r="AH113" i="8"/>
  <c r="AG114" i="8"/>
  <c r="AH114" i="8"/>
  <c r="L114" i="13" s="1"/>
  <c r="AG115" i="8"/>
  <c r="AH115" i="8"/>
  <c r="AG116" i="8"/>
  <c r="AH116" i="8"/>
  <c r="A116" i="13" s="1"/>
  <c r="AG117" i="8"/>
  <c r="AH117" i="8"/>
  <c r="AG118" i="8"/>
  <c r="AH118" i="8"/>
  <c r="L118" i="13" s="1"/>
  <c r="AG119" i="8"/>
  <c r="AH119" i="8"/>
  <c r="AG120" i="8"/>
  <c r="AH120" i="8"/>
  <c r="A120" i="13" s="1"/>
  <c r="AG121" i="8"/>
  <c r="AH121" i="8"/>
  <c r="AG122" i="8"/>
  <c r="AH122" i="8"/>
  <c r="L122" i="13" s="1"/>
  <c r="AG123" i="8"/>
  <c r="AH123" i="8"/>
  <c r="AG124" i="8"/>
  <c r="AH124" i="8"/>
  <c r="A124" i="13" s="1"/>
  <c r="AH2" i="8"/>
  <c r="AG2" i="8"/>
  <c r="K125" i="17"/>
  <c r="K126" i="17" s="1"/>
  <c r="K125" i="8"/>
  <c r="AF125" i="17"/>
  <c r="AF126" i="17" s="1"/>
  <c r="AD125" i="17"/>
  <c r="AD126" i="17" s="1"/>
  <c r="AC125" i="17"/>
  <c r="AC126" i="17" s="1"/>
  <c r="AA125" i="17"/>
  <c r="AA126" i="17" s="1"/>
  <c r="X125" i="17"/>
  <c r="X126" i="17" s="1"/>
  <c r="V125" i="17"/>
  <c r="V126" i="17" s="1"/>
  <c r="T125" i="17"/>
  <c r="T126" i="17" s="1"/>
  <c r="R125" i="17"/>
  <c r="R126" i="17" s="1"/>
  <c r="O125" i="17"/>
  <c r="O126" i="17" s="1"/>
  <c r="M125" i="17"/>
  <c r="M126" i="17" s="1"/>
  <c r="I125" i="17"/>
  <c r="I126" i="17" s="1"/>
  <c r="G125" i="17"/>
  <c r="G126" i="17" s="1"/>
  <c r="B125" i="17"/>
  <c r="AQ124" i="17"/>
  <c r="AO124" i="17"/>
  <c r="AN124" i="17"/>
  <c r="AM124" i="17"/>
  <c r="AL124" i="17"/>
  <c r="AJ124" i="17"/>
  <c r="AI124" i="17"/>
  <c r="AQ123" i="17"/>
  <c r="AO123" i="17"/>
  <c r="AN123" i="17"/>
  <c r="AP123" i="17" s="1"/>
  <c r="AM123" i="17"/>
  <c r="AL123" i="17"/>
  <c r="AJ123" i="17"/>
  <c r="AI123" i="17"/>
  <c r="AQ122" i="17"/>
  <c r="AO122" i="17"/>
  <c r="AN122" i="17"/>
  <c r="AM122" i="17"/>
  <c r="AL122" i="17"/>
  <c r="AJ122" i="17"/>
  <c r="AI122" i="17"/>
  <c r="AQ121" i="17"/>
  <c r="AO121" i="17"/>
  <c r="AN121" i="17"/>
  <c r="AP121" i="17" s="1"/>
  <c r="AM121" i="17"/>
  <c r="AL121" i="17"/>
  <c r="AJ121" i="17"/>
  <c r="AI121" i="17"/>
  <c r="AQ120" i="17"/>
  <c r="AO120" i="17"/>
  <c r="AN120" i="17"/>
  <c r="AM120" i="17"/>
  <c r="AL120" i="17"/>
  <c r="AJ120" i="17"/>
  <c r="AI120" i="17"/>
  <c r="AQ119" i="17"/>
  <c r="AO119" i="17"/>
  <c r="AN119" i="17"/>
  <c r="AP119" i="17" s="1"/>
  <c r="AM119" i="17"/>
  <c r="AL119" i="17"/>
  <c r="AJ119" i="17"/>
  <c r="AI119" i="17"/>
  <c r="AQ118" i="17"/>
  <c r="AO118" i="17"/>
  <c r="AN118" i="17"/>
  <c r="AM118" i="17"/>
  <c r="AL118" i="17"/>
  <c r="AJ118" i="17"/>
  <c r="AI118" i="17"/>
  <c r="AQ117" i="17"/>
  <c r="AO117" i="17"/>
  <c r="AN117" i="17"/>
  <c r="AP117" i="17" s="1"/>
  <c r="AM117" i="17"/>
  <c r="AL117" i="17"/>
  <c r="AJ117" i="17"/>
  <c r="AI117" i="17"/>
  <c r="AQ116" i="17"/>
  <c r="AO116" i="17"/>
  <c r="AN116" i="17"/>
  <c r="AM116" i="17"/>
  <c r="AL116" i="17"/>
  <c r="AJ116" i="17"/>
  <c r="AI116" i="17"/>
  <c r="AQ115" i="17"/>
  <c r="AO115" i="17"/>
  <c r="AN115" i="17"/>
  <c r="AP115" i="17" s="1"/>
  <c r="AM115" i="17"/>
  <c r="AL115" i="17"/>
  <c r="AJ115" i="17"/>
  <c r="AI115" i="17"/>
  <c r="AQ114" i="17"/>
  <c r="AO114" i="17"/>
  <c r="AN114" i="17"/>
  <c r="AM114" i="17"/>
  <c r="AL114" i="17"/>
  <c r="AJ114" i="17"/>
  <c r="AI114" i="17"/>
  <c r="AQ113" i="17"/>
  <c r="AO113" i="17"/>
  <c r="AN113" i="17"/>
  <c r="AP113" i="17" s="1"/>
  <c r="AM113" i="17"/>
  <c r="AL113" i="17"/>
  <c r="AJ113" i="17"/>
  <c r="AI113" i="17"/>
  <c r="AQ112" i="17"/>
  <c r="AO112" i="17"/>
  <c r="AN112" i="17"/>
  <c r="AM112" i="17"/>
  <c r="AL112" i="17"/>
  <c r="AJ112" i="17"/>
  <c r="AI112" i="17"/>
  <c r="AQ111" i="17"/>
  <c r="AO111" i="17"/>
  <c r="AN111" i="17"/>
  <c r="AP111" i="17" s="1"/>
  <c r="AM111" i="17"/>
  <c r="AL111" i="17"/>
  <c r="AJ111" i="17"/>
  <c r="AI111" i="17"/>
  <c r="AQ110" i="17"/>
  <c r="AO110" i="17"/>
  <c r="AN110" i="17"/>
  <c r="AM110" i="17"/>
  <c r="AL110" i="17"/>
  <c r="AJ110" i="17"/>
  <c r="AI110" i="17"/>
  <c r="AQ109" i="17"/>
  <c r="AO109" i="17"/>
  <c r="AN109" i="17"/>
  <c r="AM109" i="17"/>
  <c r="AL109" i="17"/>
  <c r="AJ109" i="17"/>
  <c r="AI109" i="17"/>
  <c r="AQ108" i="17"/>
  <c r="AO108" i="17"/>
  <c r="AN108" i="17"/>
  <c r="AM108" i="17"/>
  <c r="AL108" i="17"/>
  <c r="AJ108" i="17"/>
  <c r="AI108" i="17"/>
  <c r="AQ107" i="17"/>
  <c r="AO107" i="17"/>
  <c r="AN107" i="17"/>
  <c r="AM107" i="17"/>
  <c r="AL107" i="17"/>
  <c r="AJ107" i="17"/>
  <c r="AI107" i="17"/>
  <c r="AQ106" i="17"/>
  <c r="AO106" i="17"/>
  <c r="AN106" i="17"/>
  <c r="AM106" i="17"/>
  <c r="AL106" i="17"/>
  <c r="AJ106" i="17"/>
  <c r="AI106" i="17"/>
  <c r="AQ105" i="17"/>
  <c r="AO105" i="17"/>
  <c r="AN105" i="17"/>
  <c r="AM105" i="17"/>
  <c r="AL105" i="17"/>
  <c r="AJ105" i="17"/>
  <c r="AI105" i="17"/>
  <c r="AQ104" i="17"/>
  <c r="AO104" i="17"/>
  <c r="AN104" i="17"/>
  <c r="AM104" i="17"/>
  <c r="AL104" i="17"/>
  <c r="AJ104" i="17"/>
  <c r="AI104" i="17"/>
  <c r="AQ103" i="17"/>
  <c r="AO103" i="17"/>
  <c r="AN103" i="17"/>
  <c r="AM103" i="17"/>
  <c r="AL103" i="17"/>
  <c r="AJ103" i="17"/>
  <c r="AI103" i="17"/>
  <c r="AQ102" i="17"/>
  <c r="AO102" i="17"/>
  <c r="AN102" i="17"/>
  <c r="AM102" i="17"/>
  <c r="AL102" i="17"/>
  <c r="AJ102" i="17"/>
  <c r="AI102" i="17"/>
  <c r="AQ101" i="17"/>
  <c r="AO101" i="17"/>
  <c r="AN101" i="17"/>
  <c r="AM101" i="17"/>
  <c r="AL101" i="17"/>
  <c r="AJ101" i="17"/>
  <c r="AI101" i="17"/>
  <c r="AQ100" i="17"/>
  <c r="AO100" i="17"/>
  <c r="AN100" i="17"/>
  <c r="AM100" i="17"/>
  <c r="AL100" i="17"/>
  <c r="AJ100" i="17"/>
  <c r="AI100" i="17"/>
  <c r="AQ99" i="17"/>
  <c r="AO99" i="17"/>
  <c r="AN99" i="17"/>
  <c r="AM99" i="17"/>
  <c r="AL99" i="17"/>
  <c r="AJ99" i="17"/>
  <c r="AI99" i="17"/>
  <c r="AQ98" i="17"/>
  <c r="AO98" i="17"/>
  <c r="AN98" i="17"/>
  <c r="AM98" i="17"/>
  <c r="AL98" i="17"/>
  <c r="AJ98" i="17"/>
  <c r="AI98" i="17"/>
  <c r="AQ97" i="17"/>
  <c r="AO97" i="17"/>
  <c r="AN97" i="17"/>
  <c r="AM97" i="17"/>
  <c r="AL97" i="17"/>
  <c r="AJ97" i="17"/>
  <c r="AI97" i="17"/>
  <c r="AQ96" i="17"/>
  <c r="AO96" i="17"/>
  <c r="AN96" i="17"/>
  <c r="AM96" i="17"/>
  <c r="AL96" i="17"/>
  <c r="AJ96" i="17"/>
  <c r="AI96" i="17"/>
  <c r="AQ95" i="17"/>
  <c r="AO95" i="17"/>
  <c r="AN95" i="17"/>
  <c r="AM95" i="17"/>
  <c r="AL95" i="17"/>
  <c r="AJ95" i="17"/>
  <c r="AI95" i="17"/>
  <c r="AQ94" i="17"/>
  <c r="AO94" i="17"/>
  <c r="AN94" i="17"/>
  <c r="AM94" i="17"/>
  <c r="AL94" i="17"/>
  <c r="AJ94" i="17"/>
  <c r="AI94" i="17"/>
  <c r="AQ93" i="17"/>
  <c r="AO93" i="17"/>
  <c r="AN93" i="17"/>
  <c r="AM93" i="17"/>
  <c r="AL93" i="17"/>
  <c r="AJ93" i="17"/>
  <c r="AI93" i="17"/>
  <c r="AQ92" i="17"/>
  <c r="AO92" i="17"/>
  <c r="AN92" i="17"/>
  <c r="AM92" i="17"/>
  <c r="AL92" i="17"/>
  <c r="AJ92" i="17"/>
  <c r="AI92" i="17"/>
  <c r="AQ91" i="17"/>
  <c r="AO91" i="17"/>
  <c r="AN91" i="17"/>
  <c r="AM91" i="17"/>
  <c r="AL91" i="17"/>
  <c r="AJ91" i="17"/>
  <c r="AI91" i="17"/>
  <c r="AQ90" i="17"/>
  <c r="AO90" i="17"/>
  <c r="AN90" i="17"/>
  <c r="AM90" i="17"/>
  <c r="AL90" i="17"/>
  <c r="AJ90" i="17"/>
  <c r="AI90" i="17"/>
  <c r="AQ89" i="17"/>
  <c r="AO89" i="17"/>
  <c r="AN89" i="17"/>
  <c r="AM89" i="17"/>
  <c r="AL89" i="17"/>
  <c r="AJ89" i="17"/>
  <c r="AI89" i="17"/>
  <c r="AQ88" i="17"/>
  <c r="AO88" i="17"/>
  <c r="AN88" i="17"/>
  <c r="AM88" i="17"/>
  <c r="AL88" i="17"/>
  <c r="AJ88" i="17"/>
  <c r="AI88" i="17"/>
  <c r="AQ87" i="17"/>
  <c r="AO87" i="17"/>
  <c r="AN87" i="17"/>
  <c r="AM87" i="17"/>
  <c r="AL87" i="17"/>
  <c r="AJ87" i="17"/>
  <c r="AI87" i="17"/>
  <c r="AQ86" i="17"/>
  <c r="AO86" i="17"/>
  <c r="AN86" i="17"/>
  <c r="AM86" i="17"/>
  <c r="AL86" i="17"/>
  <c r="AJ86" i="17"/>
  <c r="AI86" i="17"/>
  <c r="AQ85" i="17"/>
  <c r="AO85" i="17"/>
  <c r="AN85" i="17"/>
  <c r="AM85" i="17"/>
  <c r="AL85" i="17"/>
  <c r="AJ85" i="17"/>
  <c r="AI85" i="17"/>
  <c r="AQ84" i="17"/>
  <c r="AO84" i="17"/>
  <c r="AN84" i="17"/>
  <c r="AM84" i="17"/>
  <c r="AL84" i="17"/>
  <c r="AJ84" i="17"/>
  <c r="AI84" i="17"/>
  <c r="AQ83" i="17"/>
  <c r="AO83" i="17"/>
  <c r="AN83" i="17"/>
  <c r="AM83" i="17"/>
  <c r="AL83" i="17"/>
  <c r="AJ83" i="17"/>
  <c r="AI83" i="17"/>
  <c r="AQ82" i="17"/>
  <c r="AO82" i="17"/>
  <c r="AN82" i="17"/>
  <c r="AM82" i="17"/>
  <c r="AL82" i="17"/>
  <c r="AJ82" i="17"/>
  <c r="AI82" i="17"/>
  <c r="AQ81" i="17"/>
  <c r="AO81" i="17"/>
  <c r="AN81" i="17"/>
  <c r="AM81" i="17"/>
  <c r="AL81" i="17"/>
  <c r="AJ81" i="17"/>
  <c r="AI81" i="17"/>
  <c r="AQ80" i="17"/>
  <c r="AO80" i="17"/>
  <c r="AN80" i="17"/>
  <c r="AM80" i="17"/>
  <c r="AL80" i="17"/>
  <c r="AJ80" i="17"/>
  <c r="AI80" i="17"/>
  <c r="AQ79" i="17"/>
  <c r="AO79" i="17"/>
  <c r="AN79" i="17"/>
  <c r="AM79" i="17"/>
  <c r="AL79" i="17"/>
  <c r="AJ79" i="17"/>
  <c r="AI79" i="17"/>
  <c r="AQ78" i="17"/>
  <c r="AO78" i="17"/>
  <c r="AN78" i="17"/>
  <c r="AM78" i="17"/>
  <c r="AL78" i="17"/>
  <c r="AJ78" i="17"/>
  <c r="AI78" i="17"/>
  <c r="AQ77" i="17"/>
  <c r="AO77" i="17"/>
  <c r="AN77" i="17"/>
  <c r="AM77" i="17"/>
  <c r="AL77" i="17"/>
  <c r="AJ77" i="17"/>
  <c r="AI77" i="17"/>
  <c r="AQ76" i="17"/>
  <c r="AO76" i="17"/>
  <c r="AN76" i="17"/>
  <c r="AM76" i="17"/>
  <c r="AL76" i="17"/>
  <c r="AJ76" i="17"/>
  <c r="AI76" i="17"/>
  <c r="AQ75" i="17"/>
  <c r="AO75" i="17"/>
  <c r="AN75" i="17"/>
  <c r="AM75" i="17"/>
  <c r="AL75" i="17"/>
  <c r="AJ75" i="17"/>
  <c r="AI75" i="17"/>
  <c r="AQ74" i="17"/>
  <c r="AO74" i="17"/>
  <c r="AN74" i="17"/>
  <c r="AM74" i="17"/>
  <c r="AL74" i="17"/>
  <c r="AJ74" i="17"/>
  <c r="AI74" i="17"/>
  <c r="AQ73" i="17"/>
  <c r="AO73" i="17"/>
  <c r="AN73" i="17"/>
  <c r="AM73" i="17"/>
  <c r="AL73" i="17"/>
  <c r="AJ73" i="17"/>
  <c r="AI73" i="17"/>
  <c r="AQ72" i="17"/>
  <c r="AO72" i="17"/>
  <c r="AN72" i="17"/>
  <c r="AM72" i="17"/>
  <c r="AL72" i="17"/>
  <c r="AJ72" i="17"/>
  <c r="AI72" i="17"/>
  <c r="AQ71" i="17"/>
  <c r="AO71" i="17"/>
  <c r="AN71" i="17"/>
  <c r="AM71" i="17"/>
  <c r="AL71" i="17"/>
  <c r="AJ71" i="17"/>
  <c r="AI71" i="17"/>
  <c r="AQ70" i="17"/>
  <c r="AO70" i="17"/>
  <c r="AN70" i="17"/>
  <c r="AM70" i="17"/>
  <c r="AL70" i="17"/>
  <c r="AJ70" i="17"/>
  <c r="AI70" i="17"/>
  <c r="AQ69" i="17"/>
  <c r="AO69" i="17"/>
  <c r="AN69" i="17"/>
  <c r="AM69" i="17"/>
  <c r="AL69" i="17"/>
  <c r="AJ69" i="17"/>
  <c r="AI69" i="17"/>
  <c r="AQ68" i="17"/>
  <c r="AO68" i="17"/>
  <c r="AN68" i="17"/>
  <c r="AM68" i="17"/>
  <c r="AL68" i="17"/>
  <c r="AJ68" i="17"/>
  <c r="AI68" i="17"/>
  <c r="AQ67" i="17"/>
  <c r="AO67" i="17"/>
  <c r="AN67" i="17"/>
  <c r="AM67" i="17"/>
  <c r="AL67" i="17"/>
  <c r="AJ67" i="17"/>
  <c r="AI67" i="17"/>
  <c r="AQ66" i="17"/>
  <c r="AO66" i="17"/>
  <c r="AN66" i="17"/>
  <c r="AM66" i="17"/>
  <c r="AL66" i="17"/>
  <c r="AJ66" i="17"/>
  <c r="AI66" i="17"/>
  <c r="AQ65" i="17"/>
  <c r="AO65" i="17"/>
  <c r="AN65" i="17"/>
  <c r="AM65" i="17"/>
  <c r="AL65" i="17"/>
  <c r="AJ65" i="17"/>
  <c r="AI65" i="17"/>
  <c r="AQ64" i="17"/>
  <c r="AO64" i="17"/>
  <c r="AN64" i="17"/>
  <c r="AM64" i="17"/>
  <c r="AL64" i="17"/>
  <c r="AJ64" i="17"/>
  <c r="AI64" i="17"/>
  <c r="AQ63" i="17"/>
  <c r="AO63" i="17"/>
  <c r="AN63" i="17"/>
  <c r="AM63" i="17"/>
  <c r="AL63" i="17"/>
  <c r="AJ63" i="17"/>
  <c r="AI63" i="17"/>
  <c r="AQ62" i="17"/>
  <c r="AO62" i="17"/>
  <c r="AN62" i="17"/>
  <c r="AM62" i="17"/>
  <c r="AL62" i="17"/>
  <c r="AJ62" i="17"/>
  <c r="AI62" i="17"/>
  <c r="AQ61" i="17"/>
  <c r="AO61" i="17"/>
  <c r="AN61" i="17"/>
  <c r="AM61" i="17"/>
  <c r="AL61" i="17"/>
  <c r="AJ61" i="17"/>
  <c r="AI61" i="17"/>
  <c r="AQ60" i="17"/>
  <c r="AO60" i="17"/>
  <c r="AN60" i="17"/>
  <c r="AM60" i="17"/>
  <c r="AL60" i="17"/>
  <c r="AJ60" i="17"/>
  <c r="AI60" i="17"/>
  <c r="AQ59" i="17"/>
  <c r="AO59" i="17"/>
  <c r="AN59" i="17"/>
  <c r="AM59" i="17"/>
  <c r="AL59" i="17"/>
  <c r="AJ59" i="17"/>
  <c r="AI59" i="17"/>
  <c r="AQ58" i="17"/>
  <c r="AO58" i="17"/>
  <c r="AN58" i="17"/>
  <c r="AM58" i="17"/>
  <c r="AL58" i="17"/>
  <c r="AJ58" i="17"/>
  <c r="AI58" i="17"/>
  <c r="AQ57" i="17"/>
  <c r="AO57" i="17"/>
  <c r="AN57" i="17"/>
  <c r="AM57" i="17"/>
  <c r="AL57" i="17"/>
  <c r="AJ57" i="17"/>
  <c r="AI57" i="17"/>
  <c r="AQ56" i="17"/>
  <c r="AO56" i="17"/>
  <c r="AN56" i="17"/>
  <c r="AM56" i="17"/>
  <c r="AL56" i="17"/>
  <c r="AJ56" i="17"/>
  <c r="AI56" i="17"/>
  <c r="AQ55" i="17"/>
  <c r="AO55" i="17"/>
  <c r="AN55" i="17"/>
  <c r="AP55" i="17" s="1"/>
  <c r="AM55" i="17"/>
  <c r="AL55" i="17"/>
  <c r="AJ55" i="17"/>
  <c r="AI55" i="17"/>
  <c r="AQ54" i="17"/>
  <c r="AO54" i="17"/>
  <c r="AN54" i="17"/>
  <c r="AM54" i="17"/>
  <c r="AL54" i="17"/>
  <c r="AJ54" i="17"/>
  <c r="AI54" i="17"/>
  <c r="AQ53" i="17"/>
  <c r="AO53" i="17"/>
  <c r="AN53" i="17"/>
  <c r="AP53" i="17" s="1"/>
  <c r="AM53" i="17"/>
  <c r="AL53" i="17"/>
  <c r="AJ53" i="17"/>
  <c r="AI53" i="17"/>
  <c r="AQ52" i="17"/>
  <c r="AO52" i="17"/>
  <c r="AN52" i="17"/>
  <c r="AM52" i="17"/>
  <c r="AL52" i="17"/>
  <c r="AJ52" i="17"/>
  <c r="AI52" i="17"/>
  <c r="AQ51" i="17"/>
  <c r="AO51" i="17"/>
  <c r="AN51" i="17"/>
  <c r="AP51" i="17" s="1"/>
  <c r="AM51" i="17"/>
  <c r="AL51" i="17"/>
  <c r="AJ51" i="17"/>
  <c r="AI51" i="17"/>
  <c r="AQ50" i="17"/>
  <c r="AO50" i="17"/>
  <c r="AN50" i="17"/>
  <c r="AM50" i="17"/>
  <c r="AL50" i="17"/>
  <c r="AJ50" i="17"/>
  <c r="AI50" i="17"/>
  <c r="AQ49" i="17"/>
  <c r="AO49" i="17"/>
  <c r="AN49" i="17"/>
  <c r="AP49" i="17" s="1"/>
  <c r="AM49" i="17"/>
  <c r="AL49" i="17"/>
  <c r="AJ49" i="17"/>
  <c r="AI49" i="17"/>
  <c r="AQ48" i="17"/>
  <c r="AO48" i="17"/>
  <c r="AN48" i="17"/>
  <c r="AM48" i="17"/>
  <c r="AL48" i="17"/>
  <c r="AJ48" i="17"/>
  <c r="AI48" i="17"/>
  <c r="AQ47" i="17"/>
  <c r="AO47" i="17"/>
  <c r="AN47" i="17"/>
  <c r="AP47" i="17" s="1"/>
  <c r="AM47" i="17"/>
  <c r="AL47" i="17"/>
  <c r="AJ47" i="17"/>
  <c r="AI47" i="17"/>
  <c r="AQ46" i="17"/>
  <c r="AO46" i="17"/>
  <c r="AN46" i="17"/>
  <c r="AM46" i="17"/>
  <c r="AL46" i="17"/>
  <c r="AJ46" i="17"/>
  <c r="AI46" i="17"/>
  <c r="AQ45" i="17"/>
  <c r="AO45" i="17"/>
  <c r="AN45" i="17"/>
  <c r="AP45" i="17" s="1"/>
  <c r="AM45" i="17"/>
  <c r="AL45" i="17"/>
  <c r="AJ45" i="17"/>
  <c r="AI45" i="17"/>
  <c r="AQ44" i="17"/>
  <c r="AO44" i="17"/>
  <c r="AN44" i="17"/>
  <c r="AM44" i="17"/>
  <c r="AL44" i="17"/>
  <c r="AJ44" i="17"/>
  <c r="AI44" i="17"/>
  <c r="AQ43" i="17"/>
  <c r="AO43" i="17"/>
  <c r="AN43" i="17"/>
  <c r="AP43" i="17" s="1"/>
  <c r="AM43" i="17"/>
  <c r="AL43" i="17"/>
  <c r="AJ43" i="17"/>
  <c r="AI43" i="17"/>
  <c r="AQ42" i="17"/>
  <c r="AO42" i="17"/>
  <c r="AN42" i="17"/>
  <c r="AM42" i="17"/>
  <c r="AL42" i="17"/>
  <c r="AJ42" i="17"/>
  <c r="AI42" i="17"/>
  <c r="AQ41" i="17"/>
  <c r="AO41" i="17"/>
  <c r="AN41" i="17"/>
  <c r="AP41" i="17" s="1"/>
  <c r="AM41" i="17"/>
  <c r="AL41" i="17"/>
  <c r="AJ41" i="17"/>
  <c r="AI41" i="17"/>
  <c r="AQ40" i="17"/>
  <c r="AO40" i="17"/>
  <c r="AN40" i="17"/>
  <c r="AM40" i="17"/>
  <c r="AL40" i="17"/>
  <c r="AJ40" i="17"/>
  <c r="AI40" i="17"/>
  <c r="AQ39" i="17"/>
  <c r="AO39" i="17"/>
  <c r="AN39" i="17"/>
  <c r="AP39" i="17" s="1"/>
  <c r="AM39" i="17"/>
  <c r="AL39" i="17"/>
  <c r="AJ39" i="17"/>
  <c r="AI39" i="17"/>
  <c r="AQ38" i="17"/>
  <c r="AO38" i="17"/>
  <c r="AN38" i="17"/>
  <c r="AM38" i="17"/>
  <c r="AL38" i="17"/>
  <c r="AJ38" i="17"/>
  <c r="AI38" i="17"/>
  <c r="AQ37" i="17"/>
  <c r="AO37" i="17"/>
  <c r="AN37" i="17"/>
  <c r="AP37" i="17" s="1"/>
  <c r="AM37" i="17"/>
  <c r="AL37" i="17"/>
  <c r="AJ37" i="17"/>
  <c r="AI37" i="17"/>
  <c r="AQ36" i="17"/>
  <c r="AO36" i="17"/>
  <c r="AN36" i="17"/>
  <c r="AM36" i="17"/>
  <c r="AL36" i="17"/>
  <c r="AJ36" i="17"/>
  <c r="AI36" i="17"/>
  <c r="AQ35" i="17"/>
  <c r="AO35" i="17"/>
  <c r="AN35" i="17"/>
  <c r="AP35" i="17" s="1"/>
  <c r="AM35" i="17"/>
  <c r="AL35" i="17"/>
  <c r="AJ35" i="17"/>
  <c r="AI35" i="17"/>
  <c r="AQ34" i="17"/>
  <c r="AO34" i="17"/>
  <c r="AN34" i="17"/>
  <c r="AM34" i="17"/>
  <c r="AL34" i="17"/>
  <c r="AJ34" i="17"/>
  <c r="AI34" i="17"/>
  <c r="AQ33" i="17"/>
  <c r="AO33" i="17"/>
  <c r="AN33" i="17"/>
  <c r="AP33" i="17" s="1"/>
  <c r="AM33" i="17"/>
  <c r="AL33" i="17"/>
  <c r="AJ33" i="17"/>
  <c r="AI33" i="17"/>
  <c r="AQ32" i="17"/>
  <c r="AO32" i="17"/>
  <c r="AN32" i="17"/>
  <c r="AM32" i="17"/>
  <c r="AL32" i="17"/>
  <c r="AJ32" i="17"/>
  <c r="AI32" i="17"/>
  <c r="AQ31" i="17"/>
  <c r="AO31" i="17"/>
  <c r="AN31" i="17"/>
  <c r="AP31" i="17" s="1"/>
  <c r="AM31" i="17"/>
  <c r="AL31" i="17"/>
  <c r="AJ31" i="17"/>
  <c r="AI31" i="17"/>
  <c r="AQ30" i="17"/>
  <c r="AO30" i="17"/>
  <c r="AN30" i="17"/>
  <c r="AM30" i="17"/>
  <c r="AL30" i="17"/>
  <c r="AJ30" i="17"/>
  <c r="AI30" i="17"/>
  <c r="AQ29" i="17"/>
  <c r="AO29" i="17"/>
  <c r="AN29" i="17"/>
  <c r="AP29" i="17" s="1"/>
  <c r="AM29" i="17"/>
  <c r="AL29" i="17"/>
  <c r="AJ29" i="17"/>
  <c r="AI29" i="17"/>
  <c r="AQ28" i="17"/>
  <c r="AO28" i="17"/>
  <c r="AN28" i="17"/>
  <c r="AM28" i="17"/>
  <c r="AL28" i="17"/>
  <c r="AJ28" i="17"/>
  <c r="AI28" i="17"/>
  <c r="AQ27" i="17"/>
  <c r="AO27" i="17"/>
  <c r="AN27" i="17"/>
  <c r="AP27" i="17" s="1"/>
  <c r="AM27" i="17"/>
  <c r="AL27" i="17"/>
  <c r="AJ27" i="17"/>
  <c r="AI27" i="17"/>
  <c r="AQ26" i="17"/>
  <c r="AO26" i="17"/>
  <c r="AN26" i="17"/>
  <c r="AM26" i="17"/>
  <c r="AL26" i="17"/>
  <c r="AJ26" i="17"/>
  <c r="AI26" i="17"/>
  <c r="AQ25" i="17"/>
  <c r="AO25" i="17"/>
  <c r="AN25" i="17"/>
  <c r="AP25" i="17" s="1"/>
  <c r="AM25" i="17"/>
  <c r="AL25" i="17"/>
  <c r="AJ25" i="17"/>
  <c r="AI25" i="17"/>
  <c r="AQ24" i="17"/>
  <c r="AO24" i="17"/>
  <c r="AN24" i="17"/>
  <c r="AM24" i="17"/>
  <c r="AL24" i="17"/>
  <c r="AJ24" i="17"/>
  <c r="AI24" i="17"/>
  <c r="AQ23" i="17"/>
  <c r="AO23" i="17"/>
  <c r="AN23" i="17"/>
  <c r="AP23" i="17" s="1"/>
  <c r="AM23" i="17"/>
  <c r="AL23" i="17"/>
  <c r="AJ23" i="17"/>
  <c r="AI23" i="17"/>
  <c r="AQ22" i="17"/>
  <c r="AO22" i="17"/>
  <c r="AN22" i="17"/>
  <c r="AM22" i="17"/>
  <c r="AL22" i="17"/>
  <c r="AJ22" i="17"/>
  <c r="AI22" i="17"/>
  <c r="AQ21" i="17"/>
  <c r="AO21" i="17"/>
  <c r="AN21" i="17"/>
  <c r="AP21" i="17" s="1"/>
  <c r="AM21" i="17"/>
  <c r="AL21" i="17"/>
  <c r="AJ21" i="17"/>
  <c r="AI21" i="17"/>
  <c r="AQ20" i="17"/>
  <c r="AO20" i="17"/>
  <c r="AN20" i="17"/>
  <c r="AM20" i="17"/>
  <c r="AL20" i="17"/>
  <c r="AJ20" i="17"/>
  <c r="AI20" i="17"/>
  <c r="AQ19" i="17"/>
  <c r="AO19" i="17"/>
  <c r="AN19" i="17"/>
  <c r="AP19" i="17" s="1"/>
  <c r="AM19" i="17"/>
  <c r="AL19" i="17"/>
  <c r="AJ19" i="17"/>
  <c r="AI19" i="17"/>
  <c r="AQ18" i="17"/>
  <c r="AO18" i="17"/>
  <c r="AN18" i="17"/>
  <c r="AM18" i="17"/>
  <c r="AL18" i="17"/>
  <c r="AJ18" i="17"/>
  <c r="AI18" i="17"/>
  <c r="AQ17" i="17"/>
  <c r="AO17" i="17"/>
  <c r="AN17" i="17"/>
  <c r="AP17" i="17" s="1"/>
  <c r="AM17" i="17"/>
  <c r="AL17" i="17"/>
  <c r="AJ17" i="17"/>
  <c r="AI17" i="17"/>
  <c r="AQ16" i="17"/>
  <c r="AO16" i="17"/>
  <c r="AN16" i="17"/>
  <c r="AM16" i="17"/>
  <c r="AL16" i="17"/>
  <c r="AJ16" i="17"/>
  <c r="AI16" i="17"/>
  <c r="AQ15" i="17"/>
  <c r="AO15" i="17"/>
  <c r="AN15" i="17"/>
  <c r="AP15" i="17" s="1"/>
  <c r="AM15" i="17"/>
  <c r="AL15" i="17"/>
  <c r="AJ15" i="17"/>
  <c r="AI15" i="17"/>
  <c r="AQ14" i="17"/>
  <c r="AO14" i="17"/>
  <c r="AN14" i="17"/>
  <c r="AM14" i="17"/>
  <c r="AL14" i="17"/>
  <c r="AJ14" i="17"/>
  <c r="AI14" i="17"/>
  <c r="AQ13" i="17"/>
  <c r="AO13" i="17"/>
  <c r="AN13" i="17"/>
  <c r="AP13" i="17" s="1"/>
  <c r="AM13" i="17"/>
  <c r="AL13" i="17"/>
  <c r="AJ13" i="17"/>
  <c r="AI13" i="17"/>
  <c r="AQ12" i="17"/>
  <c r="AO12" i="17"/>
  <c r="AN12" i="17"/>
  <c r="AM12" i="17"/>
  <c r="AL12" i="17"/>
  <c r="AJ12" i="17"/>
  <c r="AI12" i="17"/>
  <c r="AQ11" i="17"/>
  <c r="AO11" i="17"/>
  <c r="AN11" i="17"/>
  <c r="AP11" i="17" s="1"/>
  <c r="AM11" i="17"/>
  <c r="AL11" i="17"/>
  <c r="AJ11" i="17"/>
  <c r="AI11" i="17"/>
  <c r="AQ10" i="17"/>
  <c r="AO10" i="17"/>
  <c r="AN10" i="17"/>
  <c r="AM10" i="17"/>
  <c r="AL10" i="17"/>
  <c r="AJ10" i="17"/>
  <c r="AI10" i="17"/>
  <c r="AQ9" i="17"/>
  <c r="AO9" i="17"/>
  <c r="AN9" i="17"/>
  <c r="AP9" i="17" s="1"/>
  <c r="AM9" i="17"/>
  <c r="AL9" i="17"/>
  <c r="AJ9" i="17"/>
  <c r="AI9" i="17"/>
  <c r="AQ8" i="17"/>
  <c r="AO8" i="17"/>
  <c r="AN8" i="17"/>
  <c r="AM8" i="17"/>
  <c r="AL8" i="17"/>
  <c r="AJ8" i="17"/>
  <c r="AI8" i="17"/>
  <c r="AQ7" i="17"/>
  <c r="AO7" i="17"/>
  <c r="AN7" i="17"/>
  <c r="AP7" i="17" s="1"/>
  <c r="AM7" i="17"/>
  <c r="AL7" i="17"/>
  <c r="AJ7" i="17"/>
  <c r="AI7" i="17"/>
  <c r="AQ6" i="17"/>
  <c r="AO6" i="17"/>
  <c r="AN6" i="17"/>
  <c r="AM6" i="17"/>
  <c r="AL6" i="17"/>
  <c r="AJ6" i="17"/>
  <c r="AI6" i="17"/>
  <c r="AQ5" i="17"/>
  <c r="AO5" i="17"/>
  <c r="AN5" i="17"/>
  <c r="AP5" i="17" s="1"/>
  <c r="AM5" i="17"/>
  <c r="AL5" i="17"/>
  <c r="AJ5" i="17"/>
  <c r="AI5" i="17"/>
  <c r="AQ4" i="17"/>
  <c r="AO4" i="17"/>
  <c r="AN4" i="17"/>
  <c r="AM4" i="17"/>
  <c r="AL4" i="17"/>
  <c r="AJ4" i="17"/>
  <c r="AI4" i="17"/>
  <c r="AQ3" i="17"/>
  <c r="AO3" i="17"/>
  <c r="AN3" i="17"/>
  <c r="AP3" i="17" s="1"/>
  <c r="AM3" i="17"/>
  <c r="AL3" i="17"/>
  <c r="AJ3" i="17"/>
  <c r="AI3" i="17"/>
  <c r="AQ2" i="17"/>
  <c r="AO2" i="17"/>
  <c r="AN2" i="17"/>
  <c r="AM2" i="17"/>
  <c r="AM125" i="17" s="1"/>
  <c r="AL2" i="17"/>
  <c r="AJ2" i="17"/>
  <c r="AI2" i="17"/>
  <c r="D128" i="16"/>
  <c r="E128" i="15"/>
  <c r="E6" i="13"/>
  <c r="P6" i="11"/>
  <c r="E42" i="11"/>
  <c r="E36" i="11"/>
  <c r="E34" i="11"/>
  <c r="E27" i="11"/>
  <c r="E22" i="11"/>
  <c r="E11" i="11"/>
  <c r="E6" i="11"/>
  <c r="P6" i="13"/>
  <c r="B67" i="13"/>
  <c r="L3" i="13"/>
  <c r="J3" i="13" s="1"/>
  <c r="L11" i="13"/>
  <c r="L19" i="13"/>
  <c r="L27" i="13"/>
  <c r="Q27" i="13" s="1"/>
  <c r="L35" i="13"/>
  <c r="L43" i="13"/>
  <c r="L48" i="13"/>
  <c r="L52" i="13"/>
  <c r="L56" i="13"/>
  <c r="L60" i="13"/>
  <c r="Q60" i="13" s="1"/>
  <c r="L64" i="13"/>
  <c r="L68" i="13"/>
  <c r="L72" i="13"/>
  <c r="K72" i="13" s="1"/>
  <c r="L76" i="13"/>
  <c r="K76" i="13" s="1"/>
  <c r="L80" i="13"/>
  <c r="L84" i="13"/>
  <c r="K84" i="13" s="1"/>
  <c r="L88" i="13"/>
  <c r="L92" i="13"/>
  <c r="L96" i="13"/>
  <c r="K96" i="13" s="1"/>
  <c r="L100" i="13"/>
  <c r="L104" i="13"/>
  <c r="L108" i="13"/>
  <c r="L112" i="13"/>
  <c r="L116" i="13"/>
  <c r="L120" i="13"/>
  <c r="L124" i="13"/>
  <c r="A6" i="13"/>
  <c r="F6" i="13" s="1"/>
  <c r="A10" i="13"/>
  <c r="A14" i="13"/>
  <c r="C14" i="13" s="1"/>
  <c r="A18" i="13"/>
  <c r="A22" i="13"/>
  <c r="A26" i="13"/>
  <c r="A30" i="13"/>
  <c r="A34" i="13"/>
  <c r="A38" i="13"/>
  <c r="A42" i="13"/>
  <c r="A46" i="13"/>
  <c r="A50" i="13"/>
  <c r="A54" i="13"/>
  <c r="F54" i="13" s="1"/>
  <c r="A58" i="13"/>
  <c r="A62" i="13"/>
  <c r="C62" i="13" s="1"/>
  <c r="A66" i="13"/>
  <c r="A70" i="13"/>
  <c r="A74" i="13"/>
  <c r="A78" i="13"/>
  <c r="A82" i="13"/>
  <c r="A86" i="13"/>
  <c r="A90" i="13"/>
  <c r="A94" i="13"/>
  <c r="A98" i="13"/>
  <c r="A102" i="13"/>
  <c r="A106" i="13"/>
  <c r="C106" i="13" s="1"/>
  <c r="A110" i="13"/>
  <c r="A114" i="13"/>
  <c r="C114" i="13" s="1"/>
  <c r="A118" i="13"/>
  <c r="A122" i="13"/>
  <c r="L2" i="13"/>
  <c r="A2" i="13"/>
  <c r="M124" i="13"/>
  <c r="B124" i="13"/>
  <c r="M123" i="13"/>
  <c r="B123" i="13"/>
  <c r="M122" i="13"/>
  <c r="B122" i="13"/>
  <c r="M121" i="13"/>
  <c r="B121" i="13"/>
  <c r="M120" i="13"/>
  <c r="B120" i="13"/>
  <c r="M119" i="13"/>
  <c r="B119" i="13"/>
  <c r="M118" i="13"/>
  <c r="B118" i="13"/>
  <c r="M117" i="13"/>
  <c r="B117" i="13"/>
  <c r="M116" i="13"/>
  <c r="B116" i="13"/>
  <c r="M115" i="13"/>
  <c r="B115" i="13"/>
  <c r="M114" i="13"/>
  <c r="B114" i="13"/>
  <c r="M113" i="13"/>
  <c r="B113" i="13"/>
  <c r="M112" i="13"/>
  <c r="B112" i="13"/>
  <c r="M111" i="13"/>
  <c r="B111" i="13"/>
  <c r="M110" i="13"/>
  <c r="B110" i="13"/>
  <c r="M109" i="13"/>
  <c r="B109" i="13"/>
  <c r="M108" i="13"/>
  <c r="B108" i="13"/>
  <c r="C108" i="13"/>
  <c r="M107" i="13"/>
  <c r="B107" i="13"/>
  <c r="M106" i="13"/>
  <c r="B106" i="13"/>
  <c r="M105" i="13"/>
  <c r="B105" i="13"/>
  <c r="M104" i="13"/>
  <c r="B104" i="13"/>
  <c r="M103" i="13"/>
  <c r="B103" i="13"/>
  <c r="M102" i="13"/>
  <c r="B102" i="13"/>
  <c r="M101" i="13"/>
  <c r="B101" i="13"/>
  <c r="M100" i="13"/>
  <c r="B100" i="13"/>
  <c r="M99" i="13"/>
  <c r="B99" i="13"/>
  <c r="M98" i="13"/>
  <c r="B98" i="13"/>
  <c r="M97" i="13"/>
  <c r="B97" i="13"/>
  <c r="M96" i="13"/>
  <c r="B96" i="13"/>
  <c r="M95" i="13"/>
  <c r="B95" i="13"/>
  <c r="M94" i="13"/>
  <c r="B94" i="13"/>
  <c r="M93" i="13"/>
  <c r="B93" i="13"/>
  <c r="M92" i="13"/>
  <c r="B92" i="13"/>
  <c r="M91" i="13"/>
  <c r="B91" i="13"/>
  <c r="M90" i="13"/>
  <c r="B90" i="13"/>
  <c r="M89" i="13"/>
  <c r="B89" i="13"/>
  <c r="M88" i="13"/>
  <c r="B88" i="13"/>
  <c r="M87" i="13"/>
  <c r="B87" i="13"/>
  <c r="M86" i="13"/>
  <c r="B86" i="13"/>
  <c r="M85" i="13"/>
  <c r="B85" i="13"/>
  <c r="M84" i="13"/>
  <c r="B84" i="13"/>
  <c r="M83" i="13"/>
  <c r="B83" i="13"/>
  <c r="M82" i="13"/>
  <c r="B82" i="13"/>
  <c r="M81" i="13"/>
  <c r="B81" i="13"/>
  <c r="M80" i="13"/>
  <c r="B80" i="13"/>
  <c r="M79" i="13"/>
  <c r="B79" i="13"/>
  <c r="M78" i="13"/>
  <c r="B78" i="13"/>
  <c r="M77" i="13"/>
  <c r="B77" i="13"/>
  <c r="M76" i="13"/>
  <c r="B76" i="13"/>
  <c r="M75" i="13"/>
  <c r="B75" i="13"/>
  <c r="M74" i="13"/>
  <c r="B74" i="13"/>
  <c r="M73" i="13"/>
  <c r="B73" i="13"/>
  <c r="M72" i="13"/>
  <c r="B72" i="13"/>
  <c r="M71" i="13"/>
  <c r="B71" i="13"/>
  <c r="M70" i="13"/>
  <c r="B70" i="13"/>
  <c r="M69" i="13"/>
  <c r="B69" i="13"/>
  <c r="M68" i="13"/>
  <c r="B68" i="13"/>
  <c r="M67" i="13"/>
  <c r="M66" i="13"/>
  <c r="I66" i="13"/>
  <c r="B66" i="13"/>
  <c r="M65" i="13"/>
  <c r="B65" i="13"/>
  <c r="M64" i="13"/>
  <c r="B64" i="13"/>
  <c r="M63" i="13"/>
  <c r="B63" i="13"/>
  <c r="M62" i="13"/>
  <c r="B62" i="13"/>
  <c r="M61" i="13"/>
  <c r="B61" i="13"/>
  <c r="M60" i="13"/>
  <c r="B60" i="13"/>
  <c r="M59" i="13"/>
  <c r="B59" i="13"/>
  <c r="M58" i="13"/>
  <c r="B58" i="13"/>
  <c r="M57" i="13"/>
  <c r="B57" i="13"/>
  <c r="M56" i="13"/>
  <c r="B56" i="13"/>
  <c r="M55" i="13"/>
  <c r="B55" i="13"/>
  <c r="M54" i="13"/>
  <c r="J54" i="13"/>
  <c r="B54" i="13"/>
  <c r="M53" i="13"/>
  <c r="B53" i="13"/>
  <c r="M52" i="13"/>
  <c r="H52" i="13"/>
  <c r="B52" i="13"/>
  <c r="C52" i="13"/>
  <c r="M51" i="13"/>
  <c r="B51" i="13"/>
  <c r="M50" i="13"/>
  <c r="B50" i="13"/>
  <c r="M49" i="13"/>
  <c r="B49" i="13"/>
  <c r="M48" i="13"/>
  <c r="H48" i="13"/>
  <c r="B48" i="13"/>
  <c r="M47" i="13"/>
  <c r="B47" i="13"/>
  <c r="M46" i="13"/>
  <c r="B46" i="13"/>
  <c r="M45" i="13"/>
  <c r="B45" i="13"/>
  <c r="M44" i="13"/>
  <c r="K44" i="13"/>
  <c r="B44" i="13"/>
  <c r="M43" i="13"/>
  <c r="K43" i="13"/>
  <c r="B43" i="13"/>
  <c r="C43" i="13"/>
  <c r="M42" i="13"/>
  <c r="H42" i="13"/>
  <c r="B42" i="13"/>
  <c r="M41" i="13"/>
  <c r="B41" i="13"/>
  <c r="M40" i="13"/>
  <c r="B40" i="13"/>
  <c r="M39" i="13"/>
  <c r="B39" i="13"/>
  <c r="C39" i="13"/>
  <c r="M38" i="13"/>
  <c r="H38" i="13"/>
  <c r="B38" i="13"/>
  <c r="M37" i="13"/>
  <c r="B37" i="13"/>
  <c r="M36" i="13"/>
  <c r="B36" i="13"/>
  <c r="M35" i="13"/>
  <c r="J35" i="13"/>
  <c r="B35" i="13"/>
  <c r="M34" i="13"/>
  <c r="H34" i="13"/>
  <c r="B34" i="13"/>
  <c r="M33" i="13"/>
  <c r="B33" i="13"/>
  <c r="M32" i="13"/>
  <c r="B32" i="13"/>
  <c r="M31" i="13"/>
  <c r="B31" i="13"/>
  <c r="C31" i="13"/>
  <c r="M30" i="13"/>
  <c r="J30" i="13"/>
  <c r="B30" i="13"/>
  <c r="M29" i="13"/>
  <c r="B29" i="13"/>
  <c r="M28" i="13"/>
  <c r="B28" i="13"/>
  <c r="M27" i="13"/>
  <c r="H27" i="13"/>
  <c r="B27" i="13"/>
  <c r="M26" i="13"/>
  <c r="B26" i="13"/>
  <c r="M25" i="13"/>
  <c r="B25" i="13"/>
  <c r="M24" i="13"/>
  <c r="B24" i="13"/>
  <c r="M23" i="13"/>
  <c r="B23" i="13"/>
  <c r="M22" i="13"/>
  <c r="B22" i="13"/>
  <c r="M21" i="13"/>
  <c r="B21" i="13"/>
  <c r="M20" i="13"/>
  <c r="H20" i="13"/>
  <c r="B20" i="13"/>
  <c r="M19" i="13"/>
  <c r="B19" i="13"/>
  <c r="M18" i="13"/>
  <c r="B18" i="13"/>
  <c r="M17" i="13"/>
  <c r="B17" i="13"/>
  <c r="M16" i="13"/>
  <c r="B16" i="13"/>
  <c r="M15" i="13"/>
  <c r="B15" i="13"/>
  <c r="M14" i="13"/>
  <c r="B14" i="13"/>
  <c r="M13" i="13"/>
  <c r="B13" i="13"/>
  <c r="M12" i="13"/>
  <c r="B12" i="13"/>
  <c r="M11" i="13"/>
  <c r="B11" i="13"/>
  <c r="M10" i="13"/>
  <c r="H10" i="13"/>
  <c r="B10" i="13"/>
  <c r="M9" i="13"/>
  <c r="B9" i="13"/>
  <c r="M8" i="13"/>
  <c r="B8" i="13"/>
  <c r="M7" i="13"/>
  <c r="B7" i="13"/>
  <c r="C7" i="13"/>
  <c r="M6" i="13"/>
  <c r="J6" i="13"/>
  <c r="B6" i="13"/>
  <c r="M5" i="13"/>
  <c r="B5" i="13"/>
  <c r="M4" i="13"/>
  <c r="B4" i="13"/>
  <c r="M3" i="13"/>
  <c r="H3" i="13"/>
  <c r="B3" i="13"/>
  <c r="M2" i="13"/>
  <c r="H2" i="13"/>
  <c r="B2" i="13"/>
  <c r="C2" i="13"/>
  <c r="N131" i="11"/>
  <c r="N130" i="11"/>
  <c r="C131" i="11"/>
  <c r="C130" i="11"/>
  <c r="L124" i="11"/>
  <c r="H124" i="11" s="1"/>
  <c r="M124" i="11"/>
  <c r="N124" i="11" s="1"/>
  <c r="A124" i="11"/>
  <c r="B124" i="11"/>
  <c r="C124" i="11" s="1"/>
  <c r="F6" i="11"/>
  <c r="F11" i="11"/>
  <c r="F22" i="11"/>
  <c r="F27" i="11"/>
  <c r="F34" i="11"/>
  <c r="F36" i="11"/>
  <c r="F42" i="11"/>
  <c r="F49" i="11"/>
  <c r="F51" i="11"/>
  <c r="F54" i="11"/>
  <c r="F56" i="11"/>
  <c r="F59" i="11"/>
  <c r="F60" i="11"/>
  <c r="F67" i="11"/>
  <c r="F98" i="11"/>
  <c r="F104" i="11"/>
  <c r="F120" i="11"/>
  <c r="Q11" i="11"/>
  <c r="Q22" i="11"/>
  <c r="Q27" i="11"/>
  <c r="Q34" i="11"/>
  <c r="Q36" i="11"/>
  <c r="Q42" i="11"/>
  <c r="Q49" i="11"/>
  <c r="Q50" i="11"/>
  <c r="Q51" i="11"/>
  <c r="Q54" i="11"/>
  <c r="Q56" i="11"/>
  <c r="Q59" i="11"/>
  <c r="Q60" i="11"/>
  <c r="Q67" i="11"/>
  <c r="Q98" i="11"/>
  <c r="Q104" i="11"/>
  <c r="Q120" i="11"/>
  <c r="L3" i="11"/>
  <c r="M3" i="11"/>
  <c r="N3" i="11" s="1"/>
  <c r="L4" i="11"/>
  <c r="M4" i="11"/>
  <c r="K4" i="11" s="1"/>
  <c r="L5" i="11"/>
  <c r="M5" i="11"/>
  <c r="N5" i="11" s="1"/>
  <c r="L6" i="11"/>
  <c r="M6" i="11"/>
  <c r="L7" i="11"/>
  <c r="M7" i="11"/>
  <c r="L8" i="11"/>
  <c r="M8" i="11"/>
  <c r="K8" i="11" s="1"/>
  <c r="L9" i="11"/>
  <c r="M9" i="11"/>
  <c r="L10" i="11"/>
  <c r="M10" i="11"/>
  <c r="K10" i="11" s="1"/>
  <c r="L11" i="11"/>
  <c r="M11" i="11"/>
  <c r="L12" i="11"/>
  <c r="M12" i="11"/>
  <c r="I12" i="11" s="1"/>
  <c r="L13" i="11"/>
  <c r="M13" i="11"/>
  <c r="K13" i="11" s="1"/>
  <c r="L14" i="11"/>
  <c r="M14" i="11"/>
  <c r="L15" i="11"/>
  <c r="M15" i="11"/>
  <c r="I15" i="11" s="1"/>
  <c r="L16" i="11"/>
  <c r="M16" i="11"/>
  <c r="K16" i="11" s="1"/>
  <c r="L17" i="11"/>
  <c r="M17" i="11"/>
  <c r="K17" i="11" s="1"/>
  <c r="K125" i="11" s="1"/>
  <c r="L18" i="11"/>
  <c r="M18" i="11"/>
  <c r="K18" i="11" s="1"/>
  <c r="L19" i="11"/>
  <c r="M19" i="11"/>
  <c r="L20" i="11"/>
  <c r="M20" i="11"/>
  <c r="K20" i="11" s="1"/>
  <c r="L21" i="11"/>
  <c r="M21" i="11"/>
  <c r="L22" i="11"/>
  <c r="M22" i="11"/>
  <c r="K22" i="11" s="1"/>
  <c r="L23" i="11"/>
  <c r="M23" i="11"/>
  <c r="L24" i="11"/>
  <c r="M24" i="11"/>
  <c r="K24" i="11" s="1"/>
  <c r="L25" i="11"/>
  <c r="M25" i="11"/>
  <c r="L26" i="11"/>
  <c r="M26" i="11"/>
  <c r="K26" i="11" s="1"/>
  <c r="L27" i="11"/>
  <c r="M27" i="11"/>
  <c r="L28" i="11"/>
  <c r="M28" i="11"/>
  <c r="K28" i="11" s="1"/>
  <c r="L29" i="11"/>
  <c r="M29" i="11"/>
  <c r="K29" i="11" s="1"/>
  <c r="L30" i="11"/>
  <c r="M30" i="11"/>
  <c r="K30" i="11" s="1"/>
  <c r="L31" i="11"/>
  <c r="M31" i="11"/>
  <c r="N31" i="11" s="1"/>
  <c r="L32" i="11"/>
  <c r="M32" i="11"/>
  <c r="K32" i="11" s="1"/>
  <c r="L33" i="11"/>
  <c r="M33" i="11"/>
  <c r="N33" i="11" s="1"/>
  <c r="L34" i="11"/>
  <c r="M34" i="11"/>
  <c r="K34" i="11" s="1"/>
  <c r="L35" i="11"/>
  <c r="M35" i="11"/>
  <c r="N35" i="11" s="1"/>
  <c r="L36" i="11"/>
  <c r="M36" i="11"/>
  <c r="K36" i="11" s="1"/>
  <c r="L37" i="11"/>
  <c r="M37" i="11"/>
  <c r="N37" i="11" s="1"/>
  <c r="L38" i="11"/>
  <c r="M38" i="11"/>
  <c r="K38" i="11" s="1"/>
  <c r="L39" i="11"/>
  <c r="M39" i="11"/>
  <c r="N39" i="11" s="1"/>
  <c r="L40" i="11"/>
  <c r="M40" i="11"/>
  <c r="J40" i="11" s="1"/>
  <c r="L41" i="11"/>
  <c r="M41" i="11"/>
  <c r="J41" i="11" s="1"/>
  <c r="L42" i="11"/>
  <c r="M42" i="11"/>
  <c r="L43" i="11"/>
  <c r="M43" i="11"/>
  <c r="I43" i="11" s="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L51" i="11"/>
  <c r="M51" i="11"/>
  <c r="L52" i="11"/>
  <c r="M52" i="11"/>
  <c r="L53" i="11"/>
  <c r="M53" i="11"/>
  <c r="I53" i="11" s="1"/>
  <c r="L54" i="11"/>
  <c r="M54" i="11"/>
  <c r="L55" i="11"/>
  <c r="M55" i="11"/>
  <c r="I55" i="11" s="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K62" i="11" s="1"/>
  <c r="L63" i="11"/>
  <c r="M63" i="11"/>
  <c r="K63" i="11" s="1"/>
  <c r="L64" i="11"/>
  <c r="M64" i="11"/>
  <c r="K64" i="11" s="1"/>
  <c r="L65" i="11"/>
  <c r="M65" i="11"/>
  <c r="L66" i="11"/>
  <c r="M66" i="11"/>
  <c r="K66" i="11" s="1"/>
  <c r="L67" i="11"/>
  <c r="M67" i="11"/>
  <c r="K67" i="11" s="1"/>
  <c r="L68" i="11"/>
  <c r="M68" i="11"/>
  <c r="K68" i="11" s="1"/>
  <c r="L69" i="11"/>
  <c r="M69" i="11"/>
  <c r="L70" i="11"/>
  <c r="M70" i="11"/>
  <c r="K70" i="11" s="1"/>
  <c r="L71" i="11"/>
  <c r="M71" i="11"/>
  <c r="K71" i="11" s="1"/>
  <c r="L72" i="11"/>
  <c r="M72" i="11"/>
  <c r="K72" i="11" s="1"/>
  <c r="L73" i="11"/>
  <c r="M73" i="11"/>
  <c r="K73" i="11" s="1"/>
  <c r="L74" i="11"/>
  <c r="M74" i="11"/>
  <c r="K74" i="11" s="1"/>
  <c r="L75" i="11"/>
  <c r="M75" i="11"/>
  <c r="K75" i="11" s="1"/>
  <c r="L76" i="11"/>
  <c r="M76" i="11"/>
  <c r="K76" i="11" s="1"/>
  <c r="L77" i="11"/>
  <c r="M77" i="11"/>
  <c r="L78" i="11"/>
  <c r="M78" i="11"/>
  <c r="K78" i="11" s="1"/>
  <c r="L79" i="11"/>
  <c r="M79" i="11"/>
  <c r="K79" i="11" s="1"/>
  <c r="L80" i="11"/>
  <c r="M80" i="11"/>
  <c r="K80" i="11" s="1"/>
  <c r="L81" i="11"/>
  <c r="M81" i="11"/>
  <c r="K81" i="11" s="1"/>
  <c r="L82" i="11"/>
  <c r="M82" i="11"/>
  <c r="K82" i="11" s="1"/>
  <c r="L83" i="11"/>
  <c r="M83" i="11"/>
  <c r="L84" i="11"/>
  <c r="M84" i="11"/>
  <c r="K84" i="11" s="1"/>
  <c r="L85" i="11"/>
  <c r="M85" i="11"/>
  <c r="L86" i="11"/>
  <c r="M86" i="11"/>
  <c r="K86" i="11" s="1"/>
  <c r="L87" i="11"/>
  <c r="M87" i="11"/>
  <c r="K87" i="11" s="1"/>
  <c r="L88" i="11"/>
  <c r="M88" i="11"/>
  <c r="L89" i="11"/>
  <c r="M89" i="11"/>
  <c r="K89" i="11" s="1"/>
  <c r="L90" i="11"/>
  <c r="M90" i="11"/>
  <c r="L91" i="11"/>
  <c r="M91" i="11"/>
  <c r="L92" i="11"/>
  <c r="M92" i="11"/>
  <c r="L93" i="11"/>
  <c r="M93" i="11"/>
  <c r="K93" i="11" s="1"/>
  <c r="L94" i="11"/>
  <c r="M94" i="11"/>
  <c r="K94" i="11" s="1"/>
  <c r="L95" i="11"/>
  <c r="M95" i="11"/>
  <c r="K95" i="11" s="1"/>
  <c r="L96" i="11"/>
  <c r="M96" i="11"/>
  <c r="K96" i="11" s="1"/>
  <c r="L97" i="11"/>
  <c r="M97" i="11"/>
  <c r="L98" i="11"/>
  <c r="M98" i="11"/>
  <c r="K98" i="11" s="1"/>
  <c r="L99" i="11"/>
  <c r="M99" i="11"/>
  <c r="L100" i="11"/>
  <c r="M100" i="11"/>
  <c r="H100" i="11" s="1"/>
  <c r="L101" i="11"/>
  <c r="M101" i="11"/>
  <c r="L102" i="11"/>
  <c r="M102" i="11"/>
  <c r="J102" i="11" s="1"/>
  <c r="L103" i="11"/>
  <c r="M103" i="11"/>
  <c r="L104" i="11"/>
  <c r="M104" i="11"/>
  <c r="H104" i="11" s="1"/>
  <c r="L105" i="11"/>
  <c r="M105" i="11"/>
  <c r="L106" i="11"/>
  <c r="M106" i="11"/>
  <c r="J106" i="11" s="1"/>
  <c r="L107" i="11"/>
  <c r="M107" i="11"/>
  <c r="J107" i="11" s="1"/>
  <c r="L108" i="11"/>
  <c r="M108" i="11"/>
  <c r="L109" i="11"/>
  <c r="M109" i="11"/>
  <c r="L110" i="11"/>
  <c r="M110" i="11"/>
  <c r="J110" i="11" s="1"/>
  <c r="L111" i="11"/>
  <c r="M111" i="11"/>
  <c r="H111" i="11" s="1"/>
  <c r="L112" i="11"/>
  <c r="M112" i="11"/>
  <c r="J112" i="11" s="1"/>
  <c r="L113" i="11"/>
  <c r="M113" i="11"/>
  <c r="H113" i="11" s="1"/>
  <c r="L114" i="11"/>
  <c r="M114" i="11"/>
  <c r="J114" i="11" s="1"/>
  <c r="L115" i="11"/>
  <c r="M115" i="11"/>
  <c r="H115" i="11" s="1"/>
  <c r="L116" i="11"/>
  <c r="M116" i="11"/>
  <c r="L117" i="11"/>
  <c r="M117" i="11"/>
  <c r="H117" i="11" s="1"/>
  <c r="L118" i="11"/>
  <c r="M118" i="11"/>
  <c r="L119" i="11"/>
  <c r="M119" i="11"/>
  <c r="H119" i="11" s="1"/>
  <c r="L120" i="11"/>
  <c r="M120" i="11"/>
  <c r="L121" i="11"/>
  <c r="M121" i="11"/>
  <c r="J121" i="11" s="1"/>
  <c r="L122" i="11"/>
  <c r="M122" i="11"/>
  <c r="L123" i="11"/>
  <c r="M123" i="11"/>
  <c r="J123" i="11" s="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C17" i="11" s="1"/>
  <c r="C126" i="11" s="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C118" i="11" s="1"/>
  <c r="A119" i="11"/>
  <c r="B119" i="11"/>
  <c r="A120" i="11"/>
  <c r="B120" i="11"/>
  <c r="A121" i="11"/>
  <c r="B121" i="11"/>
  <c r="A122" i="11"/>
  <c r="B122" i="11"/>
  <c r="C122" i="11" s="1"/>
  <c r="A123" i="11"/>
  <c r="B123" i="11"/>
  <c r="M2" i="11"/>
  <c r="L2" i="11"/>
  <c r="B2" i="11"/>
  <c r="A2" i="11"/>
  <c r="H121" i="11"/>
  <c r="C120" i="11"/>
  <c r="J119" i="11"/>
  <c r="C115" i="11"/>
  <c r="H114" i="11"/>
  <c r="C113" i="11"/>
  <c r="H112" i="11"/>
  <c r="C111" i="11"/>
  <c r="H110" i="11"/>
  <c r="H109" i="11"/>
  <c r="C108" i="11"/>
  <c r="H106" i="11"/>
  <c r="C105" i="11"/>
  <c r="J104" i="11"/>
  <c r="C103" i="11"/>
  <c r="H102" i="11"/>
  <c r="C101" i="11"/>
  <c r="J100" i="11"/>
  <c r="C100" i="11"/>
  <c r="K99" i="11"/>
  <c r="C99" i="11"/>
  <c r="C98" i="11"/>
  <c r="C97" i="11"/>
  <c r="C95" i="11"/>
  <c r="I93" i="11"/>
  <c r="C93" i="11"/>
  <c r="K92" i="11"/>
  <c r="C92" i="11"/>
  <c r="K91" i="11"/>
  <c r="C90" i="11"/>
  <c r="C89" i="11"/>
  <c r="K88" i="11"/>
  <c r="C88" i="11"/>
  <c r="I87" i="11"/>
  <c r="C86" i="11"/>
  <c r="K85" i="11"/>
  <c r="C85" i="11"/>
  <c r="C84" i="11"/>
  <c r="C83" i="11"/>
  <c r="C82" i="11"/>
  <c r="N80" i="11"/>
  <c r="C80" i="11"/>
  <c r="C79" i="11"/>
  <c r="I78" i="11"/>
  <c r="C78" i="11"/>
  <c r="K77" i="11"/>
  <c r="C77" i="11"/>
  <c r="N76" i="11"/>
  <c r="C76" i="11"/>
  <c r="C75" i="11"/>
  <c r="N72" i="11"/>
  <c r="C72" i="11"/>
  <c r="C71" i="11"/>
  <c r="I70" i="11"/>
  <c r="C70" i="11"/>
  <c r="K69" i="11"/>
  <c r="C69" i="11"/>
  <c r="N68" i="11"/>
  <c r="C68" i="11"/>
  <c r="C67" i="11"/>
  <c r="I66" i="11"/>
  <c r="C66" i="11"/>
  <c r="K65" i="11"/>
  <c r="C65" i="11"/>
  <c r="N64" i="11"/>
  <c r="C64" i="11"/>
  <c r="C63" i="11"/>
  <c r="K61" i="11"/>
  <c r="C61" i="11"/>
  <c r="K60" i="11"/>
  <c r="C60" i="11"/>
  <c r="N59" i="11"/>
  <c r="C59" i="11"/>
  <c r="K58" i="11"/>
  <c r="C58" i="11"/>
  <c r="N57" i="11"/>
  <c r="C57" i="11"/>
  <c r="K56" i="11"/>
  <c r="C56" i="11"/>
  <c r="I54" i="11"/>
  <c r="J53" i="11"/>
  <c r="K53" i="11"/>
  <c r="K52" i="11"/>
  <c r="C52" i="11"/>
  <c r="N51" i="11"/>
  <c r="C51" i="11"/>
  <c r="K50" i="11"/>
  <c r="C50" i="11"/>
  <c r="N49" i="11"/>
  <c r="C49" i="11"/>
  <c r="K48" i="11"/>
  <c r="C48" i="11"/>
  <c r="N47" i="11"/>
  <c r="C47" i="11"/>
  <c r="K46" i="11"/>
  <c r="C46" i="11"/>
  <c r="N45" i="11"/>
  <c r="C45" i="11"/>
  <c r="K44" i="11"/>
  <c r="C44" i="11"/>
  <c r="I42" i="11"/>
  <c r="K41" i="11"/>
  <c r="C41" i="11"/>
  <c r="N40" i="11"/>
  <c r="I40" i="11"/>
  <c r="C40" i="11"/>
  <c r="J39" i="11"/>
  <c r="K39" i="11"/>
  <c r="C39" i="11"/>
  <c r="C38" i="11"/>
  <c r="K37" i="11"/>
  <c r="C37" i="11"/>
  <c r="C36" i="11"/>
  <c r="K35" i="11"/>
  <c r="C35" i="11"/>
  <c r="C34" i="11"/>
  <c r="K33" i="11"/>
  <c r="C33" i="11"/>
  <c r="C32" i="11"/>
  <c r="K31" i="11"/>
  <c r="C31" i="11"/>
  <c r="C30" i="11"/>
  <c r="N28" i="11"/>
  <c r="I28" i="11"/>
  <c r="C28" i="11"/>
  <c r="K27" i="11"/>
  <c r="C27" i="11"/>
  <c r="N26" i="11"/>
  <c r="I26" i="11"/>
  <c r="C26" i="11"/>
  <c r="K25" i="11"/>
  <c r="C25" i="11"/>
  <c r="N24" i="11"/>
  <c r="I24" i="11"/>
  <c r="C24" i="11"/>
  <c r="K23" i="11"/>
  <c r="C23" i="11"/>
  <c r="N22" i="11"/>
  <c r="I22" i="11"/>
  <c r="C22" i="11"/>
  <c r="K21" i="11"/>
  <c r="C21" i="11"/>
  <c r="N20" i="11"/>
  <c r="I20" i="11"/>
  <c r="C20" i="11"/>
  <c r="K19" i="11"/>
  <c r="C19" i="11"/>
  <c r="N18" i="11"/>
  <c r="I18" i="11"/>
  <c r="C18" i="11"/>
  <c r="N16" i="11"/>
  <c r="I16" i="11"/>
  <c r="C16" i="11"/>
  <c r="K15" i="11"/>
  <c r="K14" i="11"/>
  <c r="C14" i="11"/>
  <c r="N13" i="11"/>
  <c r="I13" i="11"/>
  <c r="C13" i="11"/>
  <c r="K12" i="11"/>
  <c r="K11" i="11"/>
  <c r="C11" i="11"/>
  <c r="N10" i="11"/>
  <c r="I10" i="11"/>
  <c r="C10" i="11"/>
  <c r="K9" i="11"/>
  <c r="C9" i="11"/>
  <c r="N8" i="11"/>
  <c r="I8" i="11"/>
  <c r="C8" i="11"/>
  <c r="K7" i="11"/>
  <c r="C7" i="11"/>
  <c r="Q6" i="11"/>
  <c r="K6" i="11"/>
  <c r="K5" i="11"/>
  <c r="C5" i="11"/>
  <c r="C4" i="11"/>
  <c r="K3" i="11"/>
  <c r="C3" i="11"/>
  <c r="K2" i="11"/>
  <c r="C2" i="11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F2" i="10"/>
  <c r="E2" i="10"/>
  <c r="D2" i="10"/>
  <c r="C2" i="10"/>
  <c r="B2" i="10"/>
  <c r="A2" i="10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D2" i="9"/>
  <c r="C2" i="9"/>
  <c r="B2" i="9"/>
  <c r="A2" i="9"/>
  <c r="C127" i="11" l="1"/>
  <c r="I8" i="18"/>
  <c r="I14" i="18"/>
  <c r="I16" i="18"/>
  <c r="I22" i="18"/>
  <c r="I24" i="18"/>
  <c r="J36" i="18"/>
  <c r="J38" i="18"/>
  <c r="J40" i="18"/>
  <c r="J42" i="18"/>
  <c r="J44" i="18"/>
  <c r="J46" i="18"/>
  <c r="J48" i="18"/>
  <c r="J50" i="18"/>
  <c r="J58" i="18"/>
  <c r="I62" i="18"/>
  <c r="I64" i="18"/>
  <c r="I82" i="18"/>
  <c r="I84" i="18"/>
  <c r="I92" i="18"/>
  <c r="I94" i="18"/>
  <c r="I100" i="18"/>
  <c r="C131" i="18"/>
  <c r="C130" i="18"/>
  <c r="J2" i="18"/>
  <c r="H2" i="18"/>
  <c r="J4" i="18"/>
  <c r="H4" i="18"/>
  <c r="C6" i="18"/>
  <c r="J6" i="18"/>
  <c r="H6" i="18"/>
  <c r="J7" i="18"/>
  <c r="H7" i="18"/>
  <c r="C9" i="18"/>
  <c r="J10" i="18"/>
  <c r="H10" i="18"/>
  <c r="Q11" i="18"/>
  <c r="K11" i="18"/>
  <c r="I11" i="18"/>
  <c r="N11" i="18"/>
  <c r="J13" i="18"/>
  <c r="H13" i="18"/>
  <c r="J15" i="18"/>
  <c r="H15" i="18"/>
  <c r="J17" i="18"/>
  <c r="H17" i="18"/>
  <c r="J19" i="18"/>
  <c r="H19" i="18"/>
  <c r="J21" i="18"/>
  <c r="H21" i="18"/>
  <c r="J23" i="18"/>
  <c r="H23" i="18"/>
  <c r="J25" i="18"/>
  <c r="H25" i="18"/>
  <c r="C27" i="18"/>
  <c r="J28" i="18"/>
  <c r="H28" i="18"/>
  <c r="J30" i="18"/>
  <c r="H30" i="18"/>
  <c r="J32" i="18"/>
  <c r="H32" i="18"/>
  <c r="C34" i="18"/>
  <c r="I2" i="18"/>
  <c r="N2" i="18"/>
  <c r="J3" i="18"/>
  <c r="H3" i="18"/>
  <c r="I4" i="18"/>
  <c r="N4" i="18"/>
  <c r="J5" i="18"/>
  <c r="H5" i="18"/>
  <c r="I6" i="18"/>
  <c r="I7" i="18"/>
  <c r="N7" i="18"/>
  <c r="J8" i="18"/>
  <c r="H8" i="18"/>
  <c r="Q9" i="18"/>
  <c r="K9" i="18"/>
  <c r="I9" i="18"/>
  <c r="N9" i="18"/>
  <c r="I10" i="18"/>
  <c r="N10" i="18"/>
  <c r="C11" i="18"/>
  <c r="J11" i="18"/>
  <c r="J12" i="18"/>
  <c r="H12" i="18"/>
  <c r="I13" i="18"/>
  <c r="N13" i="18"/>
  <c r="J14" i="18"/>
  <c r="H14" i="18"/>
  <c r="I15" i="18"/>
  <c r="N15" i="18"/>
  <c r="J16" i="18"/>
  <c r="H16" i="18"/>
  <c r="I17" i="18"/>
  <c r="N17" i="18"/>
  <c r="J18" i="18"/>
  <c r="H18" i="18"/>
  <c r="I19" i="18"/>
  <c r="N19" i="18"/>
  <c r="J20" i="18"/>
  <c r="H20" i="18"/>
  <c r="I21" i="18"/>
  <c r="N21" i="18"/>
  <c r="J22" i="18"/>
  <c r="H22" i="18"/>
  <c r="I23" i="18"/>
  <c r="N23" i="18"/>
  <c r="J24" i="18"/>
  <c r="H24" i="18"/>
  <c r="I25" i="18"/>
  <c r="N25" i="18"/>
  <c r="J26" i="18"/>
  <c r="H26" i="18"/>
  <c r="Q27" i="18"/>
  <c r="K27" i="18"/>
  <c r="I27" i="18"/>
  <c r="N27" i="18"/>
  <c r="I28" i="18"/>
  <c r="N28" i="18"/>
  <c r="J29" i="18"/>
  <c r="H29" i="18"/>
  <c r="I30" i="18"/>
  <c r="N30" i="18"/>
  <c r="J31" i="18"/>
  <c r="H31" i="18"/>
  <c r="I32" i="18"/>
  <c r="N32" i="18"/>
  <c r="J33" i="18"/>
  <c r="H33" i="18"/>
  <c r="Q34" i="18"/>
  <c r="K34" i="18"/>
  <c r="I34" i="18"/>
  <c r="N34" i="18"/>
  <c r="C49" i="18"/>
  <c r="N49" i="18"/>
  <c r="C51" i="18"/>
  <c r="N51" i="18"/>
  <c r="N52" i="18"/>
  <c r="C54" i="18"/>
  <c r="N54" i="18"/>
  <c r="C56" i="18"/>
  <c r="N56" i="18"/>
  <c r="C59" i="18"/>
  <c r="N59" i="18"/>
  <c r="C60" i="18"/>
  <c r="N60" i="18"/>
  <c r="J61" i="18"/>
  <c r="H61" i="18"/>
  <c r="J63" i="18"/>
  <c r="H63" i="18"/>
  <c r="J65" i="18"/>
  <c r="H65" i="18"/>
  <c r="C67" i="18"/>
  <c r="J68" i="18"/>
  <c r="H68" i="18"/>
  <c r="J70" i="18"/>
  <c r="H70" i="18"/>
  <c r="J72" i="18"/>
  <c r="H72" i="18"/>
  <c r="J74" i="18"/>
  <c r="H74" i="18"/>
  <c r="J76" i="18"/>
  <c r="H76" i="18"/>
  <c r="J78" i="18"/>
  <c r="H78" i="18"/>
  <c r="K79" i="18"/>
  <c r="I79" i="18"/>
  <c r="N79" i="18"/>
  <c r="J81" i="18"/>
  <c r="H81" i="18"/>
  <c r="J83" i="18"/>
  <c r="H83" i="18"/>
  <c r="J85" i="18"/>
  <c r="H85" i="18"/>
  <c r="J87" i="18"/>
  <c r="H87" i="18"/>
  <c r="Q88" i="18"/>
  <c r="K88" i="18"/>
  <c r="I88" i="18"/>
  <c r="N88" i="18"/>
  <c r="Q89" i="18"/>
  <c r="K89" i="18"/>
  <c r="I89" i="18"/>
  <c r="N89" i="18"/>
  <c r="J91" i="18"/>
  <c r="H91" i="18"/>
  <c r="J93" i="18"/>
  <c r="H93" i="18"/>
  <c r="J95" i="18"/>
  <c r="H95" i="18"/>
  <c r="J97" i="18"/>
  <c r="H97" i="18"/>
  <c r="J99" i="18"/>
  <c r="H99" i="18"/>
  <c r="N6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I49" i="18"/>
  <c r="K49" i="18"/>
  <c r="H50" i="18"/>
  <c r="I51" i="18"/>
  <c r="K51" i="18"/>
  <c r="I52" i="18"/>
  <c r="K52" i="18"/>
  <c r="H53" i="18"/>
  <c r="I54" i="18"/>
  <c r="K54" i="18"/>
  <c r="H55" i="18"/>
  <c r="I56" i="18"/>
  <c r="K56" i="18"/>
  <c r="H57" i="18"/>
  <c r="H58" i="18"/>
  <c r="I59" i="18"/>
  <c r="K59" i="18"/>
  <c r="I60" i="18"/>
  <c r="K60" i="18"/>
  <c r="I61" i="18"/>
  <c r="N61" i="18"/>
  <c r="J62" i="18"/>
  <c r="H62" i="18"/>
  <c r="I63" i="18"/>
  <c r="N63" i="18"/>
  <c r="J64" i="18"/>
  <c r="H64" i="18"/>
  <c r="I65" i="18"/>
  <c r="N65" i="18"/>
  <c r="J66" i="18"/>
  <c r="H66" i="18"/>
  <c r="Q67" i="18"/>
  <c r="N130" i="18" s="1"/>
  <c r="K67" i="18"/>
  <c r="I67" i="18"/>
  <c r="N67" i="18"/>
  <c r="I68" i="18"/>
  <c r="N68" i="18"/>
  <c r="J69" i="18"/>
  <c r="H69" i="18"/>
  <c r="I70" i="18"/>
  <c r="N70" i="18"/>
  <c r="J71" i="18"/>
  <c r="H71" i="18"/>
  <c r="I72" i="18"/>
  <c r="N72" i="18"/>
  <c r="J73" i="18"/>
  <c r="H73" i="18"/>
  <c r="I74" i="18"/>
  <c r="N74" i="18"/>
  <c r="J75" i="18"/>
  <c r="H75" i="18"/>
  <c r="I76" i="18"/>
  <c r="N76" i="18"/>
  <c r="J77" i="18"/>
  <c r="H77" i="18"/>
  <c r="I78" i="18"/>
  <c r="N78" i="18"/>
  <c r="C79" i="18"/>
  <c r="J79" i="18"/>
  <c r="J80" i="18"/>
  <c r="H80" i="18"/>
  <c r="I81" i="18"/>
  <c r="N81" i="18"/>
  <c r="J82" i="18"/>
  <c r="H82" i="18"/>
  <c r="I83" i="18"/>
  <c r="N83" i="18"/>
  <c r="J84" i="18"/>
  <c r="H84" i="18"/>
  <c r="I85" i="18"/>
  <c r="N85" i="18"/>
  <c r="J86" i="18"/>
  <c r="H86" i="18"/>
  <c r="I87" i="18"/>
  <c r="N87" i="18"/>
  <c r="C88" i="18"/>
  <c r="J88" i="18"/>
  <c r="C89" i="18"/>
  <c r="J89" i="18"/>
  <c r="J90" i="18"/>
  <c r="H90" i="18"/>
  <c r="I91" i="18"/>
  <c r="N91" i="18"/>
  <c r="J92" i="18"/>
  <c r="H92" i="18"/>
  <c r="I93" i="18"/>
  <c r="N93" i="18"/>
  <c r="J94" i="18"/>
  <c r="H94" i="18"/>
  <c r="I95" i="18"/>
  <c r="N95" i="18"/>
  <c r="J96" i="18"/>
  <c r="H96" i="18"/>
  <c r="I97" i="18"/>
  <c r="N97" i="18"/>
  <c r="J98" i="18"/>
  <c r="H98" i="18"/>
  <c r="I99" i="18"/>
  <c r="N99" i="18"/>
  <c r="J100" i="18"/>
  <c r="H100" i="18"/>
  <c r="K101" i="18"/>
  <c r="I101" i="18"/>
  <c r="J101" i="18"/>
  <c r="N101" i="18"/>
  <c r="K103" i="18"/>
  <c r="I103" i="18"/>
  <c r="J103" i="18"/>
  <c r="N103" i="18"/>
  <c r="K105" i="18"/>
  <c r="I105" i="18"/>
  <c r="J105" i="18"/>
  <c r="N105" i="18"/>
  <c r="K107" i="18"/>
  <c r="I107" i="18"/>
  <c r="J107" i="18"/>
  <c r="N107" i="18"/>
  <c r="K109" i="18"/>
  <c r="I109" i="18"/>
  <c r="J109" i="18"/>
  <c r="N109" i="18"/>
  <c r="K111" i="18"/>
  <c r="I111" i="18"/>
  <c r="J111" i="18"/>
  <c r="N111" i="18"/>
  <c r="K113" i="18"/>
  <c r="I113" i="18"/>
  <c r="J113" i="18"/>
  <c r="N113" i="18"/>
  <c r="K115" i="18"/>
  <c r="I115" i="18"/>
  <c r="J115" i="18"/>
  <c r="N115" i="18"/>
  <c r="K117" i="18"/>
  <c r="I117" i="18"/>
  <c r="J117" i="18"/>
  <c r="N117" i="18"/>
  <c r="K119" i="18"/>
  <c r="I119" i="18"/>
  <c r="J119" i="18"/>
  <c r="N119" i="18"/>
  <c r="K121" i="18"/>
  <c r="I121" i="18"/>
  <c r="J121" i="18"/>
  <c r="N121" i="18"/>
  <c r="K123" i="18"/>
  <c r="I123" i="18"/>
  <c r="J123" i="18"/>
  <c r="N123" i="18"/>
  <c r="C102" i="18"/>
  <c r="K102" i="18"/>
  <c r="I102" i="18"/>
  <c r="N102" i="18"/>
  <c r="C104" i="18"/>
  <c r="K104" i="18"/>
  <c r="I104" i="18"/>
  <c r="N104" i="18"/>
  <c r="C106" i="18"/>
  <c r="K106" i="18"/>
  <c r="I106" i="18"/>
  <c r="N106" i="18"/>
  <c r="C108" i="18"/>
  <c r="K108" i="18"/>
  <c r="I108" i="18"/>
  <c r="N108" i="18"/>
  <c r="C110" i="18"/>
  <c r="K110" i="18"/>
  <c r="I110" i="18"/>
  <c r="N110" i="18"/>
  <c r="C112" i="18"/>
  <c r="K112" i="18"/>
  <c r="I112" i="18"/>
  <c r="N112" i="18"/>
  <c r="C114" i="18"/>
  <c r="K114" i="18"/>
  <c r="I114" i="18"/>
  <c r="N114" i="18"/>
  <c r="C116" i="18"/>
  <c r="K116" i="18"/>
  <c r="I116" i="18"/>
  <c r="N116" i="18"/>
  <c r="C118" i="18"/>
  <c r="K118" i="18"/>
  <c r="I118" i="18"/>
  <c r="N118" i="18"/>
  <c r="C120" i="18"/>
  <c r="K120" i="18"/>
  <c r="I120" i="18"/>
  <c r="N120" i="18"/>
  <c r="C122" i="18"/>
  <c r="K122" i="18"/>
  <c r="I122" i="18"/>
  <c r="N122" i="18"/>
  <c r="C124" i="18"/>
  <c r="K124" i="18"/>
  <c r="I124" i="18"/>
  <c r="N124" i="18"/>
  <c r="C90" i="13"/>
  <c r="K68" i="13"/>
  <c r="C82" i="13"/>
  <c r="C74" i="13"/>
  <c r="C66" i="13"/>
  <c r="C58" i="13"/>
  <c r="C50" i="13"/>
  <c r="C26" i="13"/>
  <c r="H124" i="13"/>
  <c r="J124" i="13"/>
  <c r="N100" i="13"/>
  <c r="K100" i="13"/>
  <c r="K92" i="13"/>
  <c r="J52" i="13"/>
  <c r="Q52" i="13"/>
  <c r="K52" i="13"/>
  <c r="J43" i="13"/>
  <c r="Q11" i="13"/>
  <c r="H11" i="13"/>
  <c r="J122" i="13"/>
  <c r="H122" i="13"/>
  <c r="C116" i="13"/>
  <c r="C100" i="13"/>
  <c r="K94" i="13"/>
  <c r="C92" i="13"/>
  <c r="K90" i="13"/>
  <c r="F88" i="13"/>
  <c r="C88" i="13"/>
  <c r="K86" i="13"/>
  <c r="K82" i="13"/>
  <c r="C80" i="13"/>
  <c r="K78" i="13"/>
  <c r="K74" i="13"/>
  <c r="K70" i="13"/>
  <c r="C68" i="13"/>
  <c r="K66" i="13"/>
  <c r="N66" i="13"/>
  <c r="N62" i="13"/>
  <c r="K62" i="13"/>
  <c r="J58" i="13"/>
  <c r="H58" i="13"/>
  <c r="K54" i="13"/>
  <c r="Q54" i="13"/>
  <c r="K50" i="13"/>
  <c r="J50" i="13"/>
  <c r="K46" i="13"/>
  <c r="J46" i="13"/>
  <c r="J11" i="13"/>
  <c r="H43" i="13"/>
  <c r="K58" i="13"/>
  <c r="K60" i="13"/>
  <c r="H102" i="13"/>
  <c r="C118" i="13"/>
  <c r="C110" i="13"/>
  <c r="C94" i="13"/>
  <c r="C86" i="13"/>
  <c r="C78" i="13"/>
  <c r="C70" i="13"/>
  <c r="C46" i="13"/>
  <c r="J120" i="13"/>
  <c r="H120" i="13"/>
  <c r="Q88" i="13"/>
  <c r="K88" i="13"/>
  <c r="K80" i="13"/>
  <c r="N64" i="13"/>
  <c r="K64" i="13"/>
  <c r="K56" i="13"/>
  <c r="Q56" i="13"/>
  <c r="J56" i="13"/>
  <c r="J48" i="13"/>
  <c r="K48" i="13"/>
  <c r="H35" i="13"/>
  <c r="H19" i="13"/>
  <c r="L123" i="13"/>
  <c r="A123" i="13"/>
  <c r="L121" i="13"/>
  <c r="A121" i="13"/>
  <c r="C121" i="13" s="1"/>
  <c r="L119" i="13"/>
  <c r="A119" i="13"/>
  <c r="L117" i="13"/>
  <c r="A117" i="13"/>
  <c r="L115" i="13"/>
  <c r="A115" i="13"/>
  <c r="L113" i="13"/>
  <c r="A113" i="13"/>
  <c r="L111" i="13"/>
  <c r="A111" i="13"/>
  <c r="L109" i="13"/>
  <c r="A109" i="13"/>
  <c r="L107" i="13"/>
  <c r="A107" i="13"/>
  <c r="L105" i="13"/>
  <c r="A105" i="13"/>
  <c r="L103" i="13"/>
  <c r="H103" i="13" s="1"/>
  <c r="A103" i="13"/>
  <c r="C103" i="13" s="1"/>
  <c r="L101" i="13"/>
  <c r="A101" i="13"/>
  <c r="L99" i="13"/>
  <c r="A99" i="13"/>
  <c r="L97" i="13"/>
  <c r="A97" i="13"/>
  <c r="L95" i="13"/>
  <c r="A95" i="13"/>
  <c r="L93" i="13"/>
  <c r="A93" i="13"/>
  <c r="L91" i="13"/>
  <c r="A91" i="13"/>
  <c r="C91" i="13" s="1"/>
  <c r="L89" i="13"/>
  <c r="A89" i="13"/>
  <c r="L87" i="13"/>
  <c r="A87" i="13"/>
  <c r="C87" i="13" s="1"/>
  <c r="L85" i="13"/>
  <c r="A85" i="13"/>
  <c r="C85" i="13" s="1"/>
  <c r="L83" i="13"/>
  <c r="A83" i="13"/>
  <c r="C83" i="13" s="1"/>
  <c r="L81" i="13"/>
  <c r="A81" i="13"/>
  <c r="C81" i="13" s="1"/>
  <c r="L79" i="13"/>
  <c r="A79" i="13"/>
  <c r="L77" i="13"/>
  <c r="A77" i="13"/>
  <c r="L75" i="13"/>
  <c r="A75" i="13"/>
  <c r="C75" i="13" s="1"/>
  <c r="L73" i="13"/>
  <c r="A73" i="13"/>
  <c r="L71" i="13"/>
  <c r="A71" i="13"/>
  <c r="L69" i="13"/>
  <c r="A69" i="13"/>
  <c r="L67" i="13"/>
  <c r="K67" i="13" s="1"/>
  <c r="A67" i="13"/>
  <c r="C67" i="13" s="1"/>
  <c r="L65" i="13"/>
  <c r="A65" i="13"/>
  <c r="L63" i="13"/>
  <c r="K63" i="13" s="1"/>
  <c r="A63" i="13"/>
  <c r="C63" i="13" s="1"/>
  <c r="L61" i="13"/>
  <c r="A61" i="13"/>
  <c r="L59" i="13"/>
  <c r="A59" i="13"/>
  <c r="F59" i="13" s="1"/>
  <c r="L57" i="13"/>
  <c r="A57" i="13"/>
  <c r="L55" i="13"/>
  <c r="A55" i="13"/>
  <c r="L53" i="13"/>
  <c r="A53" i="13"/>
  <c r="L51" i="13"/>
  <c r="A51" i="13"/>
  <c r="F51" i="13" s="1"/>
  <c r="L49" i="13"/>
  <c r="A49" i="13"/>
  <c r="F49" i="13" s="1"/>
  <c r="L47" i="13"/>
  <c r="A47" i="13"/>
  <c r="C47" i="13" s="1"/>
  <c r="L45" i="13"/>
  <c r="A45" i="13"/>
  <c r="C45" i="13" s="1"/>
  <c r="L41" i="13"/>
  <c r="A41" i="13"/>
  <c r="L37" i="13"/>
  <c r="H37" i="13" s="1"/>
  <c r="A37" i="13"/>
  <c r="C37" i="13" s="1"/>
  <c r="L33" i="13"/>
  <c r="H33" i="13" s="1"/>
  <c r="A33" i="13"/>
  <c r="C33" i="13" s="1"/>
  <c r="H32" i="13"/>
  <c r="L29" i="13"/>
  <c r="H29" i="13" s="1"/>
  <c r="A29" i="13"/>
  <c r="C29" i="13" s="1"/>
  <c r="L25" i="13"/>
  <c r="A25" i="13"/>
  <c r="H24" i="13"/>
  <c r="L21" i="13"/>
  <c r="H21" i="13" s="1"/>
  <c r="A21" i="13"/>
  <c r="C21" i="13" s="1"/>
  <c r="L17" i="13"/>
  <c r="H17" i="13" s="1"/>
  <c r="A17" i="13"/>
  <c r="H16" i="13"/>
  <c r="L13" i="13"/>
  <c r="A13" i="13"/>
  <c r="L9" i="13"/>
  <c r="A9" i="13"/>
  <c r="L5" i="13"/>
  <c r="A5" i="13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H8" i="13"/>
  <c r="H18" i="13"/>
  <c r="C19" i="13"/>
  <c r="J28" i="13"/>
  <c r="J32" i="13"/>
  <c r="J36" i="13"/>
  <c r="H40" i="13"/>
  <c r="H44" i="13"/>
  <c r="J60" i="13"/>
  <c r="A44" i="13"/>
  <c r="A40" i="13"/>
  <c r="A36" i="13"/>
  <c r="A32" i="13"/>
  <c r="A28" i="13"/>
  <c r="A24" i="13"/>
  <c r="A20" i="13"/>
  <c r="A16" i="13"/>
  <c r="A12" i="13"/>
  <c r="C12" i="13" s="1"/>
  <c r="A8" i="13"/>
  <c r="A4" i="13"/>
  <c r="C4" i="13" s="1"/>
  <c r="L39" i="13"/>
  <c r="L31" i="13"/>
  <c r="L23" i="13"/>
  <c r="L15" i="13"/>
  <c r="L7" i="13"/>
  <c r="AL125" i="17"/>
  <c r="AP2" i="17"/>
  <c r="AQ125" i="17"/>
  <c r="AP44" i="17"/>
  <c r="AP46" i="17"/>
  <c r="AP48" i="17"/>
  <c r="AP50" i="17"/>
  <c r="AP52" i="17"/>
  <c r="AP54" i="17"/>
  <c r="AP56" i="17"/>
  <c r="AP58" i="17"/>
  <c r="AP60" i="17"/>
  <c r="AP62" i="17"/>
  <c r="AP64" i="17"/>
  <c r="AP66" i="17"/>
  <c r="AP68" i="17"/>
  <c r="AP70" i="17"/>
  <c r="AP72" i="17"/>
  <c r="AP74" i="17"/>
  <c r="AP76" i="17"/>
  <c r="AP78" i="17"/>
  <c r="AP80" i="17"/>
  <c r="AP82" i="17"/>
  <c r="AP84" i="17"/>
  <c r="AP86" i="17"/>
  <c r="AP88" i="17"/>
  <c r="AP90" i="17"/>
  <c r="AP92" i="17"/>
  <c r="AP94" i="17"/>
  <c r="AP96" i="17"/>
  <c r="AP98" i="17"/>
  <c r="AP100" i="17"/>
  <c r="AP102" i="17"/>
  <c r="AP104" i="17"/>
  <c r="AP106" i="17"/>
  <c r="AP108" i="17"/>
  <c r="AP110" i="17"/>
  <c r="AH135" i="17"/>
  <c r="AH134" i="17"/>
  <c r="AH125" i="17"/>
  <c r="AJ135" i="17"/>
  <c r="AJ134" i="17"/>
  <c r="AJ125" i="17"/>
  <c r="AG125" i="17"/>
  <c r="AG135" i="17"/>
  <c r="AG134" i="17"/>
  <c r="AI125" i="17"/>
  <c r="AI135" i="17"/>
  <c r="AI134" i="17"/>
  <c r="AP4" i="17"/>
  <c r="AP6" i="17"/>
  <c r="AP8" i="17"/>
  <c r="AP10" i="17"/>
  <c r="AP12" i="17"/>
  <c r="AP14" i="17"/>
  <c r="AP16" i="17"/>
  <c r="AP18" i="17"/>
  <c r="AP20" i="17"/>
  <c r="AP22" i="17"/>
  <c r="AP24" i="17"/>
  <c r="AP26" i="17"/>
  <c r="AP28" i="17"/>
  <c r="AP30" i="17"/>
  <c r="AP32" i="17"/>
  <c r="AP34" i="17"/>
  <c r="AP36" i="17"/>
  <c r="AP38" i="17"/>
  <c r="AP40" i="17"/>
  <c r="AP42" i="17"/>
  <c r="AP57" i="17"/>
  <c r="AP59" i="17"/>
  <c r="AP61" i="17"/>
  <c r="AP63" i="17"/>
  <c r="AP65" i="17"/>
  <c r="AP67" i="17"/>
  <c r="AP69" i="17"/>
  <c r="AP71" i="17"/>
  <c r="AP73" i="17"/>
  <c r="AP75" i="17"/>
  <c r="AP77" i="17"/>
  <c r="AP79" i="17"/>
  <c r="AP81" i="17"/>
  <c r="AP83" i="17"/>
  <c r="AP85" i="17"/>
  <c r="AP87" i="17"/>
  <c r="AP89" i="17"/>
  <c r="AP91" i="17"/>
  <c r="AP93" i="17"/>
  <c r="AP95" i="17"/>
  <c r="AP97" i="17"/>
  <c r="AP99" i="17"/>
  <c r="AP101" i="17"/>
  <c r="AP103" i="17"/>
  <c r="AP105" i="17"/>
  <c r="AP107" i="17"/>
  <c r="AP109" i="17"/>
  <c r="AP112" i="17"/>
  <c r="AP114" i="17"/>
  <c r="AP116" i="17"/>
  <c r="AP118" i="17"/>
  <c r="AP120" i="17"/>
  <c r="AP122" i="17"/>
  <c r="AP124" i="17"/>
  <c r="H46" i="13"/>
  <c r="H50" i="13"/>
  <c r="H54" i="13"/>
  <c r="H56" i="13"/>
  <c r="H60" i="13"/>
  <c r="I62" i="13"/>
  <c r="I64" i="13"/>
  <c r="I100" i="13"/>
  <c r="K2" i="13"/>
  <c r="I2" i="13"/>
  <c r="N2" i="13"/>
  <c r="K4" i="13"/>
  <c r="I4" i="13"/>
  <c r="N4" i="13"/>
  <c r="K7" i="13"/>
  <c r="I7" i="13"/>
  <c r="N7" i="13"/>
  <c r="K9" i="13"/>
  <c r="I9" i="13"/>
  <c r="N9" i="13"/>
  <c r="K12" i="13"/>
  <c r="I12" i="13"/>
  <c r="N12" i="13"/>
  <c r="K14" i="13"/>
  <c r="I14" i="13"/>
  <c r="N14" i="13"/>
  <c r="K16" i="13"/>
  <c r="I16" i="13"/>
  <c r="N16" i="13"/>
  <c r="K17" i="13"/>
  <c r="I17" i="13"/>
  <c r="N17" i="13"/>
  <c r="K19" i="13"/>
  <c r="I19" i="13"/>
  <c r="N19" i="13"/>
  <c r="K21" i="13"/>
  <c r="I21" i="13"/>
  <c r="N21" i="13"/>
  <c r="K22" i="13"/>
  <c r="I22" i="13"/>
  <c r="N22" i="13"/>
  <c r="K24" i="13"/>
  <c r="I24" i="13"/>
  <c r="N24" i="13"/>
  <c r="K26" i="13"/>
  <c r="I26" i="13"/>
  <c r="N26" i="13"/>
  <c r="K27" i="13"/>
  <c r="I27" i="13"/>
  <c r="N27" i="13"/>
  <c r="K29" i="13"/>
  <c r="I29" i="13"/>
  <c r="N29" i="13"/>
  <c r="K31" i="13"/>
  <c r="I31" i="13"/>
  <c r="N31" i="13"/>
  <c r="K33" i="13"/>
  <c r="I33" i="13"/>
  <c r="N33" i="13"/>
  <c r="K34" i="13"/>
  <c r="I34" i="13"/>
  <c r="N34" i="13"/>
  <c r="K37" i="13"/>
  <c r="I37" i="13"/>
  <c r="N37" i="13"/>
  <c r="K39" i="13"/>
  <c r="I39" i="13"/>
  <c r="N39" i="13"/>
  <c r="K41" i="13"/>
  <c r="I41" i="13"/>
  <c r="N41" i="13"/>
  <c r="K42" i="13"/>
  <c r="I42" i="13"/>
  <c r="N42" i="13"/>
  <c r="J2" i="13"/>
  <c r="C3" i="13"/>
  <c r="K3" i="13"/>
  <c r="I3" i="13"/>
  <c r="N3" i="13"/>
  <c r="J4" i="13"/>
  <c r="C5" i="13"/>
  <c r="K5" i="13"/>
  <c r="I5" i="13"/>
  <c r="N5" i="13"/>
  <c r="K6" i="13"/>
  <c r="I6" i="13"/>
  <c r="N6" i="13"/>
  <c r="Q6" i="13"/>
  <c r="J7" i="13"/>
  <c r="C8" i="13"/>
  <c r="K8" i="13"/>
  <c r="I8" i="13"/>
  <c r="N8" i="13"/>
  <c r="J9" i="13"/>
  <c r="C10" i="13"/>
  <c r="K10" i="13"/>
  <c r="I10" i="13"/>
  <c r="N10" i="13"/>
  <c r="K11" i="13"/>
  <c r="I11" i="13"/>
  <c r="N11" i="13"/>
  <c r="J12" i="13"/>
  <c r="C13" i="13"/>
  <c r="K13" i="13"/>
  <c r="I13" i="13"/>
  <c r="N13" i="13"/>
  <c r="J14" i="13"/>
  <c r="C15" i="13"/>
  <c r="K15" i="13"/>
  <c r="I15" i="13"/>
  <c r="N15" i="13"/>
  <c r="J16" i="13"/>
  <c r="J17" i="13"/>
  <c r="C18" i="13"/>
  <c r="K18" i="13"/>
  <c r="I18" i="13"/>
  <c r="N18" i="13"/>
  <c r="J19" i="13"/>
  <c r="C20" i="13"/>
  <c r="K20" i="13"/>
  <c r="I20" i="13"/>
  <c r="N20" i="13"/>
  <c r="J21" i="13"/>
  <c r="J22" i="13"/>
  <c r="C23" i="13"/>
  <c r="K23" i="13"/>
  <c r="I23" i="13"/>
  <c r="N23" i="13"/>
  <c r="J24" i="13"/>
  <c r="C25" i="13"/>
  <c r="K25" i="13"/>
  <c r="I25" i="13"/>
  <c r="N25" i="13"/>
  <c r="J26" i="13"/>
  <c r="J27" i="13"/>
  <c r="C28" i="13"/>
  <c r="K28" i="13"/>
  <c r="I28" i="13"/>
  <c r="N28" i="13"/>
  <c r="J29" i="13"/>
  <c r="C30" i="13"/>
  <c r="K30" i="13"/>
  <c r="I30" i="13"/>
  <c r="N30" i="13"/>
  <c r="J31" i="13"/>
  <c r="C32" i="13"/>
  <c r="K32" i="13"/>
  <c r="I32" i="13"/>
  <c r="N32" i="13"/>
  <c r="J33" i="13"/>
  <c r="J34" i="13"/>
  <c r="C35" i="13"/>
  <c r="K35" i="13"/>
  <c r="I35" i="13"/>
  <c r="N35" i="13"/>
  <c r="K36" i="13"/>
  <c r="I36" i="13"/>
  <c r="N36" i="13"/>
  <c r="J37" i="13"/>
  <c r="C38" i="13"/>
  <c r="K38" i="13"/>
  <c r="I38" i="13"/>
  <c r="N38" i="13"/>
  <c r="J39" i="13"/>
  <c r="C40" i="13"/>
  <c r="K40" i="13"/>
  <c r="I40" i="13"/>
  <c r="N40" i="13"/>
  <c r="J41" i="13"/>
  <c r="J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J61" i="13"/>
  <c r="H61" i="13"/>
  <c r="J63" i="13"/>
  <c r="H63" i="13"/>
  <c r="J65" i="13"/>
  <c r="H65" i="13"/>
  <c r="J67" i="13"/>
  <c r="H67" i="13"/>
  <c r="J68" i="13"/>
  <c r="H68" i="13"/>
  <c r="J70" i="13"/>
  <c r="H70" i="13"/>
  <c r="J72" i="13"/>
  <c r="H72" i="13"/>
  <c r="J74" i="13"/>
  <c r="H74" i="13"/>
  <c r="J76" i="13"/>
  <c r="H76" i="13"/>
  <c r="J78" i="13"/>
  <c r="H78" i="13"/>
  <c r="J80" i="13"/>
  <c r="H80" i="13"/>
  <c r="J82" i="13"/>
  <c r="H82" i="13"/>
  <c r="J84" i="13"/>
  <c r="H84" i="13"/>
  <c r="J86" i="13"/>
  <c r="H86" i="13"/>
  <c r="J88" i="13"/>
  <c r="H88" i="13"/>
  <c r="J90" i="13"/>
  <c r="H90" i="13"/>
  <c r="J92" i="13"/>
  <c r="H92" i="13"/>
  <c r="J94" i="13"/>
  <c r="H94" i="13"/>
  <c r="J96" i="13"/>
  <c r="H96" i="13"/>
  <c r="C98" i="13"/>
  <c r="J98" i="13"/>
  <c r="H98" i="13"/>
  <c r="J99" i="13"/>
  <c r="H99" i="13"/>
  <c r="K104" i="13"/>
  <c r="I104" i="13"/>
  <c r="J104" i="13"/>
  <c r="N104" i="13"/>
  <c r="K106" i="13"/>
  <c r="I106" i="13"/>
  <c r="J106" i="13"/>
  <c r="N106" i="13"/>
  <c r="K108" i="13"/>
  <c r="I108" i="13"/>
  <c r="J108" i="13"/>
  <c r="N108" i="13"/>
  <c r="K110" i="13"/>
  <c r="I110" i="13"/>
  <c r="J110" i="13"/>
  <c r="N110" i="13"/>
  <c r="K112" i="13"/>
  <c r="I112" i="13"/>
  <c r="J112" i="13"/>
  <c r="N112" i="13"/>
  <c r="K114" i="13"/>
  <c r="I114" i="13"/>
  <c r="J114" i="13"/>
  <c r="N114" i="13"/>
  <c r="K116" i="13"/>
  <c r="I116" i="13"/>
  <c r="J116" i="13"/>
  <c r="N116" i="13"/>
  <c r="K118" i="13"/>
  <c r="I118" i="13"/>
  <c r="J118" i="13"/>
  <c r="N118" i="13"/>
  <c r="K121" i="13"/>
  <c r="I121" i="13"/>
  <c r="J121" i="13"/>
  <c r="N121" i="13"/>
  <c r="K123" i="13"/>
  <c r="I123" i="13"/>
  <c r="J123" i="13"/>
  <c r="N123" i="13"/>
  <c r="C6" i="13"/>
  <c r="C11" i="13"/>
  <c r="C17" i="13"/>
  <c r="C22" i="13"/>
  <c r="C27" i="13"/>
  <c r="C34" i="13"/>
  <c r="C36" i="13"/>
  <c r="C42" i="13"/>
  <c r="I43" i="13"/>
  <c r="I44" i="13"/>
  <c r="I45" i="13"/>
  <c r="I46" i="13"/>
  <c r="I47" i="13"/>
  <c r="I48" i="13"/>
  <c r="C49" i="13"/>
  <c r="I49" i="13"/>
  <c r="I50" i="13"/>
  <c r="C51" i="13"/>
  <c r="I51" i="13"/>
  <c r="I52" i="13"/>
  <c r="I53" i="13"/>
  <c r="C54" i="13"/>
  <c r="I54" i="13"/>
  <c r="I55" i="13"/>
  <c r="C56" i="13"/>
  <c r="I56" i="13"/>
  <c r="I57" i="13"/>
  <c r="I58" i="13"/>
  <c r="C59" i="13"/>
  <c r="I59" i="13"/>
  <c r="C60" i="13"/>
  <c r="I60" i="13"/>
  <c r="I61" i="13"/>
  <c r="N61" i="13"/>
  <c r="J62" i="13"/>
  <c r="H62" i="13"/>
  <c r="I63" i="13"/>
  <c r="N63" i="13"/>
  <c r="J64" i="13"/>
  <c r="H64" i="13"/>
  <c r="I65" i="13"/>
  <c r="N65" i="13"/>
  <c r="J66" i="13"/>
  <c r="H66" i="13"/>
  <c r="I67" i="13"/>
  <c r="I68" i="13"/>
  <c r="N68" i="13"/>
  <c r="J69" i="13"/>
  <c r="H69" i="13"/>
  <c r="I70" i="13"/>
  <c r="N70" i="13"/>
  <c r="J71" i="13"/>
  <c r="H71" i="13"/>
  <c r="I72" i="13"/>
  <c r="N72" i="13"/>
  <c r="J73" i="13"/>
  <c r="H73" i="13"/>
  <c r="I74" i="13"/>
  <c r="N74" i="13"/>
  <c r="J75" i="13"/>
  <c r="H75" i="13"/>
  <c r="I76" i="13"/>
  <c r="N76" i="13"/>
  <c r="J77" i="13"/>
  <c r="H77" i="13"/>
  <c r="I78" i="13"/>
  <c r="N78" i="13"/>
  <c r="J79" i="13"/>
  <c r="H79" i="13"/>
  <c r="I80" i="13"/>
  <c r="N80" i="13"/>
  <c r="J81" i="13"/>
  <c r="H81" i="13"/>
  <c r="I82" i="13"/>
  <c r="N82" i="13"/>
  <c r="J83" i="13"/>
  <c r="H83" i="13"/>
  <c r="I84" i="13"/>
  <c r="N84" i="13"/>
  <c r="J85" i="13"/>
  <c r="H85" i="13"/>
  <c r="I86" i="13"/>
  <c r="N86" i="13"/>
  <c r="J87" i="13"/>
  <c r="H87" i="13"/>
  <c r="I88" i="13"/>
  <c r="N88" i="13"/>
  <c r="J89" i="13"/>
  <c r="H89" i="13"/>
  <c r="I90" i="13"/>
  <c r="N90" i="13"/>
  <c r="J91" i="13"/>
  <c r="H91" i="13"/>
  <c r="I92" i="13"/>
  <c r="N92" i="13"/>
  <c r="J93" i="13"/>
  <c r="H93" i="13"/>
  <c r="I94" i="13"/>
  <c r="N94" i="13"/>
  <c r="J95" i="13"/>
  <c r="H95" i="13"/>
  <c r="I96" i="13"/>
  <c r="N96" i="13"/>
  <c r="J97" i="13"/>
  <c r="H97" i="13"/>
  <c r="I98" i="13"/>
  <c r="I99" i="13"/>
  <c r="N99" i="13"/>
  <c r="J100" i="13"/>
  <c r="H100" i="13"/>
  <c r="K101" i="13"/>
  <c r="I101" i="13"/>
  <c r="J101" i="13"/>
  <c r="N101" i="13"/>
  <c r="K103" i="13"/>
  <c r="I103" i="13"/>
  <c r="J103" i="13"/>
  <c r="N103" i="13"/>
  <c r="H104" i="13"/>
  <c r="H106" i="13"/>
  <c r="H108" i="13"/>
  <c r="H110" i="13"/>
  <c r="H112" i="13"/>
  <c r="H114" i="13"/>
  <c r="H116" i="13"/>
  <c r="H118" i="13"/>
  <c r="H121" i="13"/>
  <c r="H123" i="13"/>
  <c r="N60" i="13"/>
  <c r="N67" i="13"/>
  <c r="N98" i="13"/>
  <c r="C102" i="13"/>
  <c r="K102" i="13"/>
  <c r="I102" i="13"/>
  <c r="N102" i="13"/>
  <c r="C105" i="13"/>
  <c r="K105" i="13"/>
  <c r="I105" i="13"/>
  <c r="N105" i="13"/>
  <c r="C107" i="13"/>
  <c r="K107" i="13"/>
  <c r="I107" i="13"/>
  <c r="N107" i="13"/>
  <c r="C109" i="13"/>
  <c r="K109" i="13"/>
  <c r="I109" i="13"/>
  <c r="N109" i="13"/>
  <c r="C111" i="13"/>
  <c r="K111" i="13"/>
  <c r="I111" i="13"/>
  <c r="N111" i="13"/>
  <c r="C113" i="13"/>
  <c r="K113" i="13"/>
  <c r="I113" i="13"/>
  <c r="N113" i="13"/>
  <c r="C115" i="13"/>
  <c r="K115" i="13"/>
  <c r="I115" i="13"/>
  <c r="N115" i="13"/>
  <c r="C117" i="13"/>
  <c r="K117" i="13"/>
  <c r="I117" i="13"/>
  <c r="N117" i="13"/>
  <c r="C119" i="13"/>
  <c r="K119" i="13"/>
  <c r="I119" i="13"/>
  <c r="N119" i="13"/>
  <c r="K120" i="13"/>
  <c r="I120" i="13"/>
  <c r="N120" i="13"/>
  <c r="C122" i="13"/>
  <c r="K122" i="13"/>
  <c r="I122" i="13"/>
  <c r="N122" i="13"/>
  <c r="C124" i="13"/>
  <c r="K124" i="13"/>
  <c r="I124" i="13"/>
  <c r="N124" i="13"/>
  <c r="C104" i="13"/>
  <c r="C120" i="13"/>
  <c r="K124" i="11"/>
  <c r="I124" i="11"/>
  <c r="J124" i="11"/>
  <c r="N99" i="11"/>
  <c r="I99" i="11"/>
  <c r="N97" i="11"/>
  <c r="I97" i="11"/>
  <c r="N90" i="11"/>
  <c r="I90" i="11"/>
  <c r="N88" i="11"/>
  <c r="I88" i="11"/>
  <c r="N85" i="11"/>
  <c r="I85" i="11"/>
  <c r="N83" i="11"/>
  <c r="I83" i="11"/>
  <c r="N61" i="11"/>
  <c r="I61" i="11"/>
  <c r="J60" i="11"/>
  <c r="I60" i="11"/>
  <c r="J59" i="11"/>
  <c r="K59" i="11"/>
  <c r="N58" i="11"/>
  <c r="I58" i="11"/>
  <c r="J57" i="11"/>
  <c r="K57" i="11"/>
  <c r="N56" i="11"/>
  <c r="I56" i="11"/>
  <c r="J54" i="11"/>
  <c r="K54" i="11"/>
  <c r="N52" i="11"/>
  <c r="I52" i="11"/>
  <c r="J51" i="11"/>
  <c r="K51" i="11"/>
  <c r="N50" i="11"/>
  <c r="I50" i="11"/>
  <c r="J49" i="11"/>
  <c r="K49" i="11"/>
  <c r="N48" i="11"/>
  <c r="I48" i="11"/>
  <c r="J47" i="11"/>
  <c r="K47" i="11"/>
  <c r="N46" i="11"/>
  <c r="I46" i="11"/>
  <c r="J45" i="11"/>
  <c r="K45" i="11"/>
  <c r="N44" i="11"/>
  <c r="I44" i="11"/>
  <c r="J42" i="11"/>
  <c r="K42" i="11"/>
  <c r="I3" i="11"/>
  <c r="I5" i="11"/>
  <c r="I31" i="11"/>
  <c r="I33" i="11"/>
  <c r="I35" i="11"/>
  <c r="I37" i="11"/>
  <c r="I39" i="11"/>
  <c r="K40" i="11"/>
  <c r="I41" i="11"/>
  <c r="N41" i="11"/>
  <c r="K43" i="11"/>
  <c r="J43" i="11"/>
  <c r="J44" i="11"/>
  <c r="I45" i="11"/>
  <c r="J46" i="11"/>
  <c r="I47" i="11"/>
  <c r="J48" i="11"/>
  <c r="I49" i="11"/>
  <c r="J50" i="11"/>
  <c r="I51" i="11"/>
  <c r="J52" i="11"/>
  <c r="K55" i="11"/>
  <c r="J55" i="11"/>
  <c r="J56" i="11"/>
  <c r="I57" i="11"/>
  <c r="J58" i="11"/>
  <c r="I59" i="11"/>
  <c r="I64" i="11"/>
  <c r="N66" i="11"/>
  <c r="I68" i="11"/>
  <c r="N70" i="11"/>
  <c r="I72" i="11"/>
  <c r="I76" i="11"/>
  <c r="N78" i="11"/>
  <c r="I80" i="11"/>
  <c r="K83" i="11"/>
  <c r="K90" i="11"/>
  <c r="N93" i="11"/>
  <c r="I96" i="11"/>
  <c r="K97" i="11"/>
  <c r="H107" i="11"/>
  <c r="J117" i="11"/>
  <c r="H123" i="11"/>
  <c r="J2" i="11"/>
  <c r="H2" i="11"/>
  <c r="J4" i="11"/>
  <c r="H4" i="11"/>
  <c r="C6" i="11"/>
  <c r="J6" i="11"/>
  <c r="H6" i="11"/>
  <c r="J7" i="11"/>
  <c r="H7" i="11"/>
  <c r="J9" i="11"/>
  <c r="H9" i="11"/>
  <c r="J11" i="11"/>
  <c r="H11" i="11"/>
  <c r="J14" i="11"/>
  <c r="H14" i="11"/>
  <c r="J17" i="11"/>
  <c r="J125" i="11" s="1"/>
  <c r="H17" i="11"/>
  <c r="H125" i="11" s="1"/>
  <c r="J19" i="11"/>
  <c r="H19" i="11"/>
  <c r="J21" i="11"/>
  <c r="H21" i="11"/>
  <c r="J23" i="11"/>
  <c r="H23" i="11"/>
  <c r="J25" i="11"/>
  <c r="H25" i="11"/>
  <c r="J27" i="11"/>
  <c r="H27" i="11"/>
  <c r="C29" i="11"/>
  <c r="J29" i="11"/>
  <c r="H29" i="11"/>
  <c r="J30" i="11"/>
  <c r="H30" i="11"/>
  <c r="J32" i="11"/>
  <c r="H32" i="11"/>
  <c r="J34" i="11"/>
  <c r="H34" i="11"/>
  <c r="J36" i="11"/>
  <c r="H36" i="11"/>
  <c r="J38" i="11"/>
  <c r="H38" i="11"/>
  <c r="I2" i="11"/>
  <c r="N2" i="11"/>
  <c r="J3" i="11"/>
  <c r="H3" i="11"/>
  <c r="I4" i="11"/>
  <c r="N4" i="11"/>
  <c r="J5" i="11"/>
  <c r="H5" i="11"/>
  <c r="I6" i="11"/>
  <c r="I7" i="11"/>
  <c r="N7" i="11"/>
  <c r="J8" i="11"/>
  <c r="H8" i="11"/>
  <c r="I9" i="11"/>
  <c r="N9" i="11"/>
  <c r="J10" i="11"/>
  <c r="H10" i="11"/>
  <c r="I11" i="11"/>
  <c r="N11" i="11"/>
  <c r="C12" i="11"/>
  <c r="J12" i="11"/>
  <c r="H12" i="11"/>
  <c r="J13" i="11"/>
  <c r="H13" i="11"/>
  <c r="I14" i="11"/>
  <c r="N14" i="11"/>
  <c r="C15" i="11"/>
  <c r="J15" i="11"/>
  <c r="H15" i="11"/>
  <c r="J16" i="11"/>
  <c r="H16" i="11"/>
  <c r="I17" i="11"/>
  <c r="I125" i="11" s="1"/>
  <c r="N17" i="11"/>
  <c r="J18" i="11"/>
  <c r="H18" i="11"/>
  <c r="I19" i="11"/>
  <c r="N19" i="11"/>
  <c r="J20" i="11"/>
  <c r="H20" i="11"/>
  <c r="I21" i="11"/>
  <c r="N21" i="11"/>
  <c r="J22" i="11"/>
  <c r="H22" i="11"/>
  <c r="I23" i="11"/>
  <c r="N23" i="11"/>
  <c r="J24" i="11"/>
  <c r="H24" i="11"/>
  <c r="I25" i="11"/>
  <c r="N25" i="11"/>
  <c r="J26" i="11"/>
  <c r="H26" i="11"/>
  <c r="I27" i="11"/>
  <c r="N27" i="11"/>
  <c r="J28" i="11"/>
  <c r="H28" i="11"/>
  <c r="I29" i="11"/>
  <c r="I30" i="11"/>
  <c r="N30" i="11"/>
  <c r="J31" i="11"/>
  <c r="H31" i="11"/>
  <c r="I32" i="11"/>
  <c r="N32" i="11"/>
  <c r="J33" i="11"/>
  <c r="H33" i="11"/>
  <c r="I34" i="11"/>
  <c r="N34" i="11"/>
  <c r="J35" i="11"/>
  <c r="H35" i="11"/>
  <c r="I36" i="11"/>
  <c r="N36" i="11"/>
  <c r="J37" i="11"/>
  <c r="H37" i="11"/>
  <c r="I38" i="11"/>
  <c r="N38" i="11"/>
  <c r="C42" i="11"/>
  <c r="C43" i="11"/>
  <c r="C53" i="11"/>
  <c r="C54" i="11"/>
  <c r="C55" i="11"/>
  <c r="C62" i="11"/>
  <c r="J62" i="11"/>
  <c r="H62" i="11"/>
  <c r="J63" i="11"/>
  <c r="H63" i="11"/>
  <c r="J65" i="11"/>
  <c r="H65" i="11"/>
  <c r="J67" i="11"/>
  <c r="H67" i="11"/>
  <c r="J69" i="11"/>
  <c r="H69" i="11"/>
  <c r="J71" i="11"/>
  <c r="H71" i="11"/>
  <c r="C73" i="11"/>
  <c r="J73" i="11"/>
  <c r="H73" i="11"/>
  <c r="C74" i="11"/>
  <c r="J74" i="11"/>
  <c r="H74" i="11"/>
  <c r="J75" i="11"/>
  <c r="H75" i="11"/>
  <c r="J77" i="11"/>
  <c r="H77" i="11"/>
  <c r="J79" i="11"/>
  <c r="H79" i="11"/>
  <c r="C81" i="11"/>
  <c r="J81" i="11"/>
  <c r="H81" i="11"/>
  <c r="J82" i="11"/>
  <c r="H82" i="11"/>
  <c r="J84" i="11"/>
  <c r="H84" i="11"/>
  <c r="J86" i="11"/>
  <c r="H86" i="11"/>
  <c r="J89" i="11"/>
  <c r="H89" i="11"/>
  <c r="C91" i="11"/>
  <c r="J91" i="11"/>
  <c r="H91" i="11"/>
  <c r="J92" i="11"/>
  <c r="H92" i="11"/>
  <c r="C94" i="11"/>
  <c r="J94" i="11"/>
  <c r="H94" i="11"/>
  <c r="J95" i="11"/>
  <c r="H95" i="11"/>
  <c r="J98" i="11"/>
  <c r="H98" i="11"/>
  <c r="K101" i="11"/>
  <c r="I101" i="11"/>
  <c r="J101" i="11"/>
  <c r="N101" i="11"/>
  <c r="K103" i="11"/>
  <c r="I103" i="11"/>
  <c r="J103" i="11"/>
  <c r="N103" i="11"/>
  <c r="K105" i="11"/>
  <c r="I105" i="11"/>
  <c r="J105" i="11"/>
  <c r="N105" i="11"/>
  <c r="K108" i="11"/>
  <c r="I108" i="11"/>
  <c r="J108" i="11"/>
  <c r="N108" i="11"/>
  <c r="K116" i="11"/>
  <c r="I116" i="11"/>
  <c r="J116" i="11"/>
  <c r="N116" i="11"/>
  <c r="K118" i="11"/>
  <c r="I118" i="11"/>
  <c r="J118" i="11"/>
  <c r="N118" i="11"/>
  <c r="K120" i="11"/>
  <c r="I120" i="11"/>
  <c r="J120" i="11"/>
  <c r="N120" i="11"/>
  <c r="K122" i="11"/>
  <c r="I122" i="11"/>
  <c r="J122" i="11"/>
  <c r="N122" i="11"/>
  <c r="N6" i="11"/>
  <c r="N12" i="11"/>
  <c r="N15" i="11"/>
  <c r="N29" i="11"/>
  <c r="H39" i="11"/>
  <c r="H40" i="11"/>
  <c r="H41" i="11"/>
  <c r="H42" i="11"/>
  <c r="N42" i="11"/>
  <c r="H43" i="11"/>
  <c r="N43" i="11"/>
  <c r="H44" i="11"/>
  <c r="H45" i="11"/>
  <c r="H46" i="11"/>
  <c r="H47" i="11"/>
  <c r="H48" i="11"/>
  <c r="H49" i="11"/>
  <c r="H50" i="11"/>
  <c r="H51" i="11"/>
  <c r="H52" i="11"/>
  <c r="H53" i="11"/>
  <c r="N53" i="11"/>
  <c r="H54" i="11"/>
  <c r="N54" i="11"/>
  <c r="H55" i="11"/>
  <c r="N55" i="11"/>
  <c r="H56" i="11"/>
  <c r="H57" i="11"/>
  <c r="H58" i="11"/>
  <c r="H59" i="11"/>
  <c r="H60" i="11"/>
  <c r="N60" i="11"/>
  <c r="J61" i="11"/>
  <c r="H61" i="11"/>
  <c r="I62" i="11"/>
  <c r="I63" i="11"/>
  <c r="N63" i="11"/>
  <c r="J64" i="11"/>
  <c r="H64" i="11"/>
  <c r="I65" i="11"/>
  <c r="N65" i="11"/>
  <c r="J66" i="11"/>
  <c r="H66" i="11"/>
  <c r="I67" i="11"/>
  <c r="N67" i="11"/>
  <c r="J68" i="11"/>
  <c r="H68" i="11"/>
  <c r="I69" i="11"/>
  <c r="N69" i="11"/>
  <c r="J70" i="11"/>
  <c r="H70" i="11"/>
  <c r="I71" i="11"/>
  <c r="N71" i="11"/>
  <c r="J72" i="11"/>
  <c r="H72" i="11"/>
  <c r="I73" i="11"/>
  <c r="I74" i="11"/>
  <c r="I75" i="11"/>
  <c r="N75" i="11"/>
  <c r="J76" i="11"/>
  <c r="H76" i="11"/>
  <c r="I77" i="11"/>
  <c r="N77" i="11"/>
  <c r="J78" i="11"/>
  <c r="H78" i="11"/>
  <c r="I79" i="11"/>
  <c r="N79" i="11"/>
  <c r="J80" i="11"/>
  <c r="H80" i="11"/>
  <c r="I81" i="11"/>
  <c r="I82" i="11"/>
  <c r="N82" i="11"/>
  <c r="J83" i="11"/>
  <c r="H83" i="11"/>
  <c r="I84" i="11"/>
  <c r="N84" i="11"/>
  <c r="J85" i="11"/>
  <c r="H85" i="11"/>
  <c r="I86" i="11"/>
  <c r="N86" i="11"/>
  <c r="C87" i="11"/>
  <c r="J87" i="11"/>
  <c r="H87" i="11"/>
  <c r="J88" i="11"/>
  <c r="H88" i="11"/>
  <c r="I89" i="11"/>
  <c r="N89" i="11"/>
  <c r="J90" i="11"/>
  <c r="H90" i="11"/>
  <c r="I91" i="11"/>
  <c r="I92" i="11"/>
  <c r="N92" i="11"/>
  <c r="J93" i="11"/>
  <c r="H93" i="11"/>
  <c r="I94" i="11"/>
  <c r="I95" i="11"/>
  <c r="N95" i="11"/>
  <c r="C96" i="11"/>
  <c r="J96" i="11"/>
  <c r="H96" i="11"/>
  <c r="J97" i="11"/>
  <c r="H97" i="11"/>
  <c r="I98" i="11"/>
  <c r="N98" i="11"/>
  <c r="J99" i="11"/>
  <c r="H99" i="11"/>
  <c r="H101" i="11"/>
  <c r="H103" i="11"/>
  <c r="H105" i="11"/>
  <c r="H108" i="11"/>
  <c r="K109" i="11"/>
  <c r="I109" i="11"/>
  <c r="J109" i="11"/>
  <c r="N109" i="11"/>
  <c r="K111" i="11"/>
  <c r="I111" i="11"/>
  <c r="J111" i="11"/>
  <c r="N111" i="11"/>
  <c r="K113" i="11"/>
  <c r="I113" i="11"/>
  <c r="J113" i="11"/>
  <c r="N113" i="11"/>
  <c r="K115" i="11"/>
  <c r="I115" i="11"/>
  <c r="J115" i="11"/>
  <c r="N115" i="11"/>
  <c r="H116" i="11"/>
  <c r="H118" i="11"/>
  <c r="H120" i="11"/>
  <c r="H122" i="11"/>
  <c r="N62" i="11"/>
  <c r="N73" i="11"/>
  <c r="N74" i="11"/>
  <c r="N81" i="11"/>
  <c r="N87" i="11"/>
  <c r="N91" i="11"/>
  <c r="N94" i="11"/>
  <c r="N96" i="11"/>
  <c r="K100" i="11"/>
  <c r="I100" i="11"/>
  <c r="N100" i="11"/>
  <c r="C102" i="11"/>
  <c r="K102" i="11"/>
  <c r="I102" i="11"/>
  <c r="N102" i="11"/>
  <c r="C104" i="11"/>
  <c r="K104" i="11"/>
  <c r="I104" i="11"/>
  <c r="N104" i="11"/>
  <c r="C106" i="11"/>
  <c r="K106" i="11"/>
  <c r="I106" i="11"/>
  <c r="N106" i="11"/>
  <c r="K107" i="11"/>
  <c r="I107" i="11"/>
  <c r="N107" i="11"/>
  <c r="C110" i="11"/>
  <c r="K110" i="11"/>
  <c r="I110" i="11"/>
  <c r="N110" i="11"/>
  <c r="C112" i="11"/>
  <c r="K112" i="11"/>
  <c r="I112" i="11"/>
  <c r="N112" i="11"/>
  <c r="C114" i="11"/>
  <c r="K114" i="11"/>
  <c r="I114" i="11"/>
  <c r="N114" i="11"/>
  <c r="C117" i="11"/>
  <c r="K117" i="11"/>
  <c r="I117" i="11"/>
  <c r="N117" i="11"/>
  <c r="C119" i="11"/>
  <c r="K119" i="11"/>
  <c r="I119" i="11"/>
  <c r="N119" i="11"/>
  <c r="C121" i="11"/>
  <c r="K121" i="11"/>
  <c r="I121" i="11"/>
  <c r="N121" i="11"/>
  <c r="C123" i="11"/>
  <c r="K123" i="11"/>
  <c r="I123" i="11"/>
  <c r="N123" i="11"/>
  <c r="C107" i="11"/>
  <c r="C109" i="11"/>
  <c r="C116" i="11"/>
  <c r="N126" i="11" l="1"/>
  <c r="M138" i="11" s="1"/>
  <c r="N127" i="11"/>
  <c r="M139" i="11" s="1"/>
  <c r="K125" i="18"/>
  <c r="M145" i="18" s="1"/>
  <c r="M156" i="18" s="1"/>
  <c r="N131" i="18"/>
  <c r="C127" i="18"/>
  <c r="I125" i="18"/>
  <c r="M143" i="18" s="1"/>
  <c r="M154" i="18" s="1"/>
  <c r="J125" i="18"/>
  <c r="M144" i="18" s="1"/>
  <c r="M155" i="18" s="1"/>
  <c r="C126" i="18"/>
  <c r="N127" i="18"/>
  <c r="M139" i="18" s="1"/>
  <c r="N126" i="18"/>
  <c r="M138" i="18" s="1"/>
  <c r="H125" i="18"/>
  <c r="M142" i="18" s="1"/>
  <c r="M153" i="18" s="1"/>
  <c r="M157" i="18" s="1"/>
  <c r="J15" i="13"/>
  <c r="H15" i="13"/>
  <c r="H31" i="13"/>
  <c r="C44" i="13"/>
  <c r="F9" i="13"/>
  <c r="C9" i="13"/>
  <c r="C41" i="13"/>
  <c r="C53" i="13"/>
  <c r="C55" i="13"/>
  <c r="C57" i="13"/>
  <c r="C61" i="13"/>
  <c r="C65" i="13"/>
  <c r="C69" i="13"/>
  <c r="C71" i="13"/>
  <c r="C73" i="13"/>
  <c r="C77" i="13"/>
  <c r="F79" i="13"/>
  <c r="C79" i="13"/>
  <c r="F89" i="13"/>
  <c r="C89" i="13"/>
  <c r="C93" i="13"/>
  <c r="C95" i="13"/>
  <c r="C97" i="13"/>
  <c r="C99" i="13"/>
  <c r="C101" i="13"/>
  <c r="C123" i="13"/>
  <c r="N130" i="13"/>
  <c r="H7" i="13"/>
  <c r="H23" i="13"/>
  <c r="J23" i="13"/>
  <c r="H39" i="13"/>
  <c r="C16" i="13"/>
  <c r="C24" i="13"/>
  <c r="J5" i="13"/>
  <c r="H5" i="13"/>
  <c r="Q9" i="13"/>
  <c r="H9" i="13"/>
  <c r="H13" i="13"/>
  <c r="J13" i="13"/>
  <c r="H25" i="13"/>
  <c r="J25" i="13"/>
  <c r="H41" i="13"/>
  <c r="J45" i="13"/>
  <c r="H45" i="13"/>
  <c r="K45" i="13"/>
  <c r="K47" i="13"/>
  <c r="H47" i="13"/>
  <c r="J47" i="13"/>
  <c r="Q49" i="13"/>
  <c r="J49" i="13"/>
  <c r="H49" i="13"/>
  <c r="K49" i="13"/>
  <c r="Q51" i="13"/>
  <c r="J51" i="13"/>
  <c r="H51" i="13"/>
  <c r="K51" i="13"/>
  <c r="K53" i="13"/>
  <c r="H53" i="13"/>
  <c r="J53" i="13"/>
  <c r="J55" i="13"/>
  <c r="K55" i="13"/>
  <c r="H55" i="13"/>
  <c r="K57" i="13"/>
  <c r="H57" i="13"/>
  <c r="J57" i="13"/>
  <c r="Q59" i="13"/>
  <c r="K59" i="13"/>
  <c r="H59" i="13"/>
  <c r="J59" i="13"/>
  <c r="K61" i="13"/>
  <c r="K65" i="13"/>
  <c r="K69" i="13"/>
  <c r="I69" i="13"/>
  <c r="N69" i="13"/>
  <c r="N71" i="13"/>
  <c r="I71" i="13"/>
  <c r="K71" i="13"/>
  <c r="N73" i="13"/>
  <c r="I73" i="13"/>
  <c r="K73" i="13"/>
  <c r="N75" i="13"/>
  <c r="I75" i="13"/>
  <c r="K75" i="13"/>
  <c r="K77" i="13"/>
  <c r="I77" i="13"/>
  <c r="N77" i="13"/>
  <c r="Q79" i="13"/>
  <c r="N79" i="13"/>
  <c r="I79" i="13"/>
  <c r="K79" i="13"/>
  <c r="N81" i="13"/>
  <c r="I81" i="13"/>
  <c r="K81" i="13"/>
  <c r="N83" i="13"/>
  <c r="I83" i="13"/>
  <c r="K83" i="13"/>
  <c r="K85" i="13"/>
  <c r="I85" i="13"/>
  <c r="N85" i="13"/>
  <c r="N87" i="13"/>
  <c r="I87" i="13"/>
  <c r="K87" i="13"/>
  <c r="Q89" i="13"/>
  <c r="N89" i="13"/>
  <c r="I89" i="13"/>
  <c r="K89" i="13"/>
  <c r="N91" i="13"/>
  <c r="I91" i="13"/>
  <c r="K91" i="13"/>
  <c r="K93" i="13"/>
  <c r="I93" i="13"/>
  <c r="N93" i="13"/>
  <c r="N95" i="13"/>
  <c r="I95" i="13"/>
  <c r="K95" i="13"/>
  <c r="N97" i="13"/>
  <c r="I97" i="13"/>
  <c r="K97" i="13"/>
  <c r="K99" i="13"/>
  <c r="H101" i="13"/>
  <c r="H105" i="13"/>
  <c r="J105" i="13"/>
  <c r="H107" i="13"/>
  <c r="J107" i="13"/>
  <c r="J109" i="13"/>
  <c r="H109" i="13"/>
  <c r="J111" i="13"/>
  <c r="H111" i="13"/>
  <c r="H113" i="13"/>
  <c r="J113" i="13"/>
  <c r="H115" i="13"/>
  <c r="J115" i="13"/>
  <c r="J117" i="13"/>
  <c r="H117" i="13"/>
  <c r="J119" i="13"/>
  <c r="H119" i="13"/>
  <c r="AP125" i="17"/>
  <c r="H125" i="13"/>
  <c r="M142" i="13" s="1"/>
  <c r="M153" i="13" s="1"/>
  <c r="C127" i="13"/>
  <c r="N131" i="13"/>
  <c r="N127" i="13"/>
  <c r="M139" i="13" s="1"/>
  <c r="N126" i="13"/>
  <c r="M138" i="13" s="1"/>
  <c r="K125" i="13"/>
  <c r="C126" i="13"/>
  <c r="J125" i="13"/>
  <c r="M144" i="13" s="1"/>
  <c r="M155" i="13" s="1"/>
  <c r="M160" i="13" s="1"/>
  <c r="I125" i="13"/>
  <c r="M143" i="13" s="1"/>
  <c r="M145" i="11"/>
  <c r="M143" i="11"/>
  <c r="M144" i="11"/>
  <c r="M142" i="11"/>
  <c r="M160" i="18" l="1"/>
  <c r="M161" i="18"/>
  <c r="M150" i="13"/>
  <c r="M161" i="13"/>
  <c r="M157" i="13"/>
  <c r="M146" i="18"/>
  <c r="M149" i="18"/>
  <c r="M150" i="18"/>
  <c r="C131" i="13"/>
  <c r="C130" i="13"/>
  <c r="M149" i="13"/>
  <c r="M146" i="13"/>
  <c r="M146" i="11"/>
  <c r="M149" i="11"/>
  <c r="M150" i="11"/>
  <c r="AQ124" i="8" l="1"/>
  <c r="AP124" i="8"/>
  <c r="AO124" i="8"/>
  <c r="AN124" i="8"/>
  <c r="AM124" i="8"/>
  <c r="AL124" i="8"/>
  <c r="AP125" i="8" l="1"/>
  <c r="AQ125" i="8"/>
  <c r="AM125" i="8"/>
  <c r="AL125" i="8"/>
  <c r="AI125" i="8"/>
  <c r="AH125" i="8"/>
  <c r="AG125" i="8"/>
  <c r="AI124" i="8"/>
  <c r="AJ124" i="8"/>
  <c r="AF126" i="8"/>
  <c r="AF125" i="8"/>
  <c r="AD126" i="8"/>
  <c r="AD125" i="8"/>
  <c r="AC125" i="8"/>
  <c r="AC126" i="8" s="1"/>
  <c r="AA126" i="8"/>
  <c r="AA125" i="8"/>
  <c r="X126" i="8"/>
  <c r="X125" i="8"/>
  <c r="V126" i="8"/>
  <c r="V125" i="8"/>
  <c r="T126" i="8"/>
  <c r="T125" i="8"/>
  <c r="R125" i="8"/>
  <c r="R126" i="8" s="1"/>
  <c r="O125" i="8"/>
  <c r="O126" i="8" s="1"/>
  <c r="M126" i="8"/>
  <c r="M125" i="8"/>
  <c r="K126" i="8"/>
  <c r="G126" i="8"/>
  <c r="I126" i="8"/>
  <c r="I125" i="8"/>
  <c r="G125" i="8"/>
  <c r="B125" i="8"/>
  <c r="AQ123" i="8"/>
  <c r="AO123" i="8"/>
  <c r="AN123" i="8"/>
  <c r="AP123" i="8" s="1"/>
  <c r="AM123" i="8"/>
  <c r="AL123" i="8"/>
  <c r="AJ123" i="8"/>
  <c r="AI123" i="8"/>
  <c r="AQ122" i="8"/>
  <c r="AO122" i="8"/>
  <c r="AN122" i="8"/>
  <c r="AP122" i="8" s="1"/>
  <c r="AM122" i="8"/>
  <c r="AL122" i="8"/>
  <c r="AJ122" i="8"/>
  <c r="AI122" i="8"/>
  <c r="AQ121" i="8"/>
  <c r="AP121" i="8"/>
  <c r="AO121" i="8"/>
  <c r="AN121" i="8"/>
  <c r="AM121" i="8"/>
  <c r="AL121" i="8"/>
  <c r="AJ121" i="8"/>
  <c r="AI121" i="8"/>
  <c r="AQ120" i="8"/>
  <c r="AO120" i="8"/>
  <c r="AN120" i="8"/>
  <c r="AP120" i="8" s="1"/>
  <c r="AM120" i="8"/>
  <c r="AL120" i="8"/>
  <c r="AJ120" i="8"/>
  <c r="AI120" i="8"/>
  <c r="AQ119" i="8"/>
  <c r="AP119" i="8"/>
  <c r="AO119" i="8"/>
  <c r="AN119" i="8"/>
  <c r="AM119" i="8"/>
  <c r="AL119" i="8"/>
  <c r="AJ119" i="8"/>
  <c r="AI119" i="8"/>
  <c r="AQ118" i="8"/>
  <c r="AO118" i="8"/>
  <c r="AN118" i="8"/>
  <c r="AP118" i="8" s="1"/>
  <c r="AM118" i="8"/>
  <c r="AL118" i="8"/>
  <c r="AJ118" i="8"/>
  <c r="AI118" i="8"/>
  <c r="AQ117" i="8"/>
  <c r="AP117" i="8"/>
  <c r="AO117" i="8"/>
  <c r="AN117" i="8"/>
  <c r="AM117" i="8"/>
  <c r="AL117" i="8"/>
  <c r="AJ117" i="8"/>
  <c r="AI117" i="8"/>
  <c r="AQ116" i="8"/>
  <c r="AO116" i="8"/>
  <c r="AN116" i="8"/>
  <c r="AP116" i="8" s="1"/>
  <c r="AM116" i="8"/>
  <c r="AL116" i="8"/>
  <c r="AJ116" i="8"/>
  <c r="AI116" i="8"/>
  <c r="AQ115" i="8"/>
  <c r="AP115" i="8"/>
  <c r="AO115" i="8"/>
  <c r="AN115" i="8"/>
  <c r="AM115" i="8"/>
  <c r="AL115" i="8"/>
  <c r="AJ115" i="8"/>
  <c r="AI115" i="8"/>
  <c r="AQ114" i="8"/>
  <c r="AO114" i="8"/>
  <c r="AN114" i="8"/>
  <c r="AP114" i="8" s="1"/>
  <c r="AM114" i="8"/>
  <c r="AL114" i="8"/>
  <c r="AJ114" i="8"/>
  <c r="AI114" i="8"/>
  <c r="AQ113" i="8"/>
  <c r="AP113" i="8"/>
  <c r="AO113" i="8"/>
  <c r="AN113" i="8"/>
  <c r="AM113" i="8"/>
  <c r="AL113" i="8"/>
  <c r="AJ113" i="8"/>
  <c r="AI113" i="8"/>
  <c r="AQ112" i="8"/>
  <c r="AO112" i="8"/>
  <c r="AN112" i="8"/>
  <c r="AP112" i="8" s="1"/>
  <c r="AM112" i="8"/>
  <c r="AL112" i="8"/>
  <c r="AJ112" i="8"/>
  <c r="AI112" i="8"/>
  <c r="AQ111" i="8"/>
  <c r="AP111" i="8"/>
  <c r="AO111" i="8"/>
  <c r="AN111" i="8"/>
  <c r="AM111" i="8"/>
  <c r="AL111" i="8"/>
  <c r="AJ111" i="8"/>
  <c r="AI111" i="8"/>
  <c r="AQ110" i="8"/>
  <c r="AO110" i="8"/>
  <c r="AN110" i="8"/>
  <c r="AP110" i="8" s="1"/>
  <c r="AM110" i="8"/>
  <c r="AL110" i="8"/>
  <c r="AJ110" i="8"/>
  <c r="AI110" i="8"/>
  <c r="AQ109" i="8"/>
  <c r="AP109" i="8"/>
  <c r="AO109" i="8"/>
  <c r="AN109" i="8"/>
  <c r="AM109" i="8"/>
  <c r="AL109" i="8"/>
  <c r="AJ109" i="8"/>
  <c r="AI109" i="8"/>
  <c r="AQ108" i="8"/>
  <c r="AO108" i="8"/>
  <c r="AN108" i="8"/>
  <c r="AP108" i="8" s="1"/>
  <c r="AM108" i="8"/>
  <c r="AL108" i="8"/>
  <c r="AJ108" i="8"/>
  <c r="AI108" i="8"/>
  <c r="AQ107" i="8"/>
  <c r="AP107" i="8"/>
  <c r="AO107" i="8"/>
  <c r="AN107" i="8"/>
  <c r="AM107" i="8"/>
  <c r="AL107" i="8"/>
  <c r="AJ107" i="8"/>
  <c r="AI107" i="8"/>
  <c r="AQ106" i="8"/>
  <c r="AO106" i="8"/>
  <c r="AN106" i="8"/>
  <c r="AP106" i="8" s="1"/>
  <c r="AM106" i="8"/>
  <c r="AL106" i="8"/>
  <c r="AJ106" i="8"/>
  <c r="AI106" i="8"/>
  <c r="AQ105" i="8"/>
  <c r="AP105" i="8"/>
  <c r="AO105" i="8"/>
  <c r="AN105" i="8"/>
  <c r="AM105" i="8"/>
  <c r="AL105" i="8"/>
  <c r="AJ105" i="8"/>
  <c r="AI105" i="8"/>
  <c r="AQ104" i="8"/>
  <c r="AO104" i="8"/>
  <c r="AN104" i="8"/>
  <c r="AP104" i="8" s="1"/>
  <c r="AM104" i="8"/>
  <c r="AL104" i="8"/>
  <c r="AJ104" i="8"/>
  <c r="AI104" i="8"/>
  <c r="AQ103" i="8"/>
  <c r="AP103" i="8"/>
  <c r="AO103" i="8"/>
  <c r="AN103" i="8"/>
  <c r="AM103" i="8"/>
  <c r="AL103" i="8"/>
  <c r="AJ103" i="8"/>
  <c r="AI103" i="8"/>
  <c r="AQ102" i="8"/>
  <c r="AO102" i="8"/>
  <c r="AN102" i="8"/>
  <c r="AP102" i="8" s="1"/>
  <c r="AM102" i="8"/>
  <c r="AL102" i="8"/>
  <c r="AJ102" i="8"/>
  <c r="AI102" i="8"/>
  <c r="AQ101" i="8"/>
  <c r="AP101" i="8"/>
  <c r="AO101" i="8"/>
  <c r="AN101" i="8"/>
  <c r="AM101" i="8"/>
  <c r="AL101" i="8"/>
  <c r="AJ101" i="8"/>
  <c r="AI101" i="8"/>
  <c r="AQ100" i="8"/>
  <c r="AO100" i="8"/>
  <c r="AN100" i="8"/>
  <c r="AP100" i="8" s="1"/>
  <c r="AM100" i="8"/>
  <c r="AL100" i="8"/>
  <c r="AJ100" i="8"/>
  <c r="AI100" i="8"/>
  <c r="AQ99" i="8"/>
  <c r="AP99" i="8"/>
  <c r="AO99" i="8"/>
  <c r="AN99" i="8"/>
  <c r="AM99" i="8"/>
  <c r="AL99" i="8"/>
  <c r="AJ99" i="8"/>
  <c r="AI99" i="8"/>
  <c r="AQ98" i="8"/>
  <c r="AO98" i="8"/>
  <c r="AN98" i="8"/>
  <c r="AP98" i="8" s="1"/>
  <c r="AM98" i="8"/>
  <c r="AL98" i="8"/>
  <c r="AJ98" i="8"/>
  <c r="AI98" i="8"/>
  <c r="AQ97" i="8"/>
  <c r="AP97" i="8"/>
  <c r="AO97" i="8"/>
  <c r="AN97" i="8"/>
  <c r="AM97" i="8"/>
  <c r="AL97" i="8"/>
  <c r="AJ97" i="8"/>
  <c r="AI97" i="8"/>
  <c r="AQ96" i="8"/>
  <c r="AO96" i="8"/>
  <c r="AN96" i="8"/>
  <c r="AP96" i="8" s="1"/>
  <c r="AM96" i="8"/>
  <c r="AL96" i="8"/>
  <c r="AJ96" i="8"/>
  <c r="AI96" i="8"/>
  <c r="AQ95" i="8"/>
  <c r="AP95" i="8"/>
  <c r="AO95" i="8"/>
  <c r="AN95" i="8"/>
  <c r="AM95" i="8"/>
  <c r="AL95" i="8"/>
  <c r="AJ95" i="8"/>
  <c r="AI95" i="8"/>
  <c r="AQ94" i="8"/>
  <c r="AO94" i="8"/>
  <c r="AN94" i="8"/>
  <c r="AP94" i="8" s="1"/>
  <c r="AM94" i="8"/>
  <c r="AL94" i="8"/>
  <c r="AJ94" i="8"/>
  <c r="AI94" i="8"/>
  <c r="AQ93" i="8"/>
  <c r="AP93" i="8"/>
  <c r="AO93" i="8"/>
  <c r="AN93" i="8"/>
  <c r="AM93" i="8"/>
  <c r="AL93" i="8"/>
  <c r="AJ93" i="8"/>
  <c r="AI93" i="8"/>
  <c r="AQ92" i="8"/>
  <c r="AO92" i="8"/>
  <c r="AN92" i="8"/>
  <c r="AP92" i="8" s="1"/>
  <c r="AM92" i="8"/>
  <c r="AL92" i="8"/>
  <c r="AJ92" i="8"/>
  <c r="AI92" i="8"/>
  <c r="AQ91" i="8"/>
  <c r="AP91" i="8"/>
  <c r="AO91" i="8"/>
  <c r="AN91" i="8"/>
  <c r="AM91" i="8"/>
  <c r="AL91" i="8"/>
  <c r="AJ91" i="8"/>
  <c r="AI91" i="8"/>
  <c r="AQ90" i="8"/>
  <c r="AO90" i="8"/>
  <c r="AN90" i="8"/>
  <c r="AP90" i="8" s="1"/>
  <c r="AM90" i="8"/>
  <c r="AL90" i="8"/>
  <c r="AJ90" i="8"/>
  <c r="AI90" i="8"/>
  <c r="AQ89" i="8"/>
  <c r="AP89" i="8"/>
  <c r="AO89" i="8"/>
  <c r="AN89" i="8"/>
  <c r="AM89" i="8"/>
  <c r="AL89" i="8"/>
  <c r="AJ89" i="8"/>
  <c r="AI89" i="8"/>
  <c r="AQ88" i="8"/>
  <c r="AO88" i="8"/>
  <c r="AN88" i="8"/>
  <c r="AP88" i="8" s="1"/>
  <c r="AM88" i="8"/>
  <c r="AL88" i="8"/>
  <c r="AJ88" i="8"/>
  <c r="AI88" i="8"/>
  <c r="AQ87" i="8"/>
  <c r="AP87" i="8"/>
  <c r="AO87" i="8"/>
  <c r="AN87" i="8"/>
  <c r="AM87" i="8"/>
  <c r="AL87" i="8"/>
  <c r="AJ87" i="8"/>
  <c r="AI87" i="8"/>
  <c r="AQ86" i="8"/>
  <c r="AO86" i="8"/>
  <c r="AN86" i="8"/>
  <c r="AP86" i="8" s="1"/>
  <c r="AM86" i="8"/>
  <c r="AL86" i="8"/>
  <c r="AJ86" i="8"/>
  <c r="AI86" i="8"/>
  <c r="AQ85" i="8"/>
  <c r="AP85" i="8"/>
  <c r="AO85" i="8"/>
  <c r="AN85" i="8"/>
  <c r="AM85" i="8"/>
  <c r="AL85" i="8"/>
  <c r="AJ85" i="8"/>
  <c r="AI85" i="8"/>
  <c r="AQ84" i="8"/>
  <c r="AO84" i="8"/>
  <c r="AN84" i="8"/>
  <c r="AP84" i="8" s="1"/>
  <c r="AM84" i="8"/>
  <c r="AL84" i="8"/>
  <c r="AJ84" i="8"/>
  <c r="AI84" i="8"/>
  <c r="AQ83" i="8"/>
  <c r="AO83" i="8"/>
  <c r="AP83" i="8" s="1"/>
  <c r="AN83" i="8"/>
  <c r="AM83" i="8"/>
  <c r="AL83" i="8"/>
  <c r="AJ83" i="8"/>
  <c r="AI83" i="8"/>
  <c r="AQ82" i="8"/>
  <c r="AO82" i="8"/>
  <c r="AN82" i="8"/>
  <c r="AP82" i="8" s="1"/>
  <c r="AM82" i="8"/>
  <c r="AL82" i="8"/>
  <c r="AJ82" i="8"/>
  <c r="AI82" i="8"/>
  <c r="AQ81" i="8"/>
  <c r="AP81" i="8"/>
  <c r="AO81" i="8"/>
  <c r="AN81" i="8"/>
  <c r="AM81" i="8"/>
  <c r="AL81" i="8"/>
  <c r="AJ81" i="8"/>
  <c r="AI81" i="8"/>
  <c r="AQ80" i="8"/>
  <c r="AO80" i="8"/>
  <c r="AN80" i="8"/>
  <c r="AP80" i="8" s="1"/>
  <c r="AM80" i="8"/>
  <c r="AL80" i="8"/>
  <c r="AJ80" i="8"/>
  <c r="AI80" i="8"/>
  <c r="AQ79" i="8"/>
  <c r="AO79" i="8"/>
  <c r="AP79" i="8" s="1"/>
  <c r="AN79" i="8"/>
  <c r="AM79" i="8"/>
  <c r="AL79" i="8"/>
  <c r="AJ79" i="8"/>
  <c r="AI79" i="8"/>
  <c r="AQ78" i="8"/>
  <c r="AO78" i="8"/>
  <c r="AN78" i="8"/>
  <c r="AP78" i="8" s="1"/>
  <c r="AM78" i="8"/>
  <c r="AL78" i="8"/>
  <c r="AJ78" i="8"/>
  <c r="AI78" i="8"/>
  <c r="AQ77" i="8"/>
  <c r="AP77" i="8"/>
  <c r="AO77" i="8"/>
  <c r="AN77" i="8"/>
  <c r="AM77" i="8"/>
  <c r="AL77" i="8"/>
  <c r="AJ77" i="8"/>
  <c r="AI77" i="8"/>
  <c r="AQ76" i="8"/>
  <c r="AO76" i="8"/>
  <c r="AN76" i="8"/>
  <c r="AP76" i="8" s="1"/>
  <c r="AM76" i="8"/>
  <c r="AL76" i="8"/>
  <c r="AJ76" i="8"/>
  <c r="AI76" i="8"/>
  <c r="AQ75" i="8"/>
  <c r="AO75" i="8"/>
  <c r="AP75" i="8" s="1"/>
  <c r="AN75" i="8"/>
  <c r="AM75" i="8"/>
  <c r="AL75" i="8"/>
  <c r="AJ75" i="8"/>
  <c r="AI75" i="8"/>
  <c r="AQ74" i="8"/>
  <c r="AO74" i="8"/>
  <c r="AN74" i="8"/>
  <c r="AP74" i="8" s="1"/>
  <c r="AM74" i="8"/>
  <c r="AL74" i="8"/>
  <c r="AJ74" i="8"/>
  <c r="AI74" i="8"/>
  <c r="AQ73" i="8"/>
  <c r="AP73" i="8"/>
  <c r="AO73" i="8"/>
  <c r="AN73" i="8"/>
  <c r="AM73" i="8"/>
  <c r="AL73" i="8"/>
  <c r="AJ73" i="8"/>
  <c r="AI73" i="8"/>
  <c r="AQ72" i="8"/>
  <c r="AO72" i="8"/>
  <c r="AN72" i="8"/>
  <c r="AP72" i="8" s="1"/>
  <c r="AM72" i="8"/>
  <c r="AL72" i="8"/>
  <c r="AJ72" i="8"/>
  <c r="AI72" i="8"/>
  <c r="AQ71" i="8"/>
  <c r="AO71" i="8"/>
  <c r="AP71" i="8" s="1"/>
  <c r="AN71" i="8"/>
  <c r="AM71" i="8"/>
  <c r="AL71" i="8"/>
  <c r="AJ71" i="8"/>
  <c r="AI71" i="8"/>
  <c r="AQ70" i="8"/>
  <c r="AO70" i="8"/>
  <c r="AN70" i="8"/>
  <c r="AP70" i="8" s="1"/>
  <c r="AM70" i="8"/>
  <c r="AL70" i="8"/>
  <c r="AJ70" i="8"/>
  <c r="AI70" i="8"/>
  <c r="AQ69" i="8"/>
  <c r="AP69" i="8"/>
  <c r="AO69" i="8"/>
  <c r="AN69" i="8"/>
  <c r="AM69" i="8"/>
  <c r="AL69" i="8"/>
  <c r="AJ69" i="8"/>
  <c r="AI69" i="8"/>
  <c r="AQ68" i="8"/>
  <c r="AO68" i="8"/>
  <c r="AN68" i="8"/>
  <c r="AP68" i="8" s="1"/>
  <c r="AM68" i="8"/>
  <c r="AL68" i="8"/>
  <c r="AJ68" i="8"/>
  <c r="AI68" i="8"/>
  <c r="AQ67" i="8"/>
  <c r="AO67" i="8"/>
  <c r="AN67" i="8"/>
  <c r="AP67" i="8" s="1"/>
  <c r="AM67" i="8"/>
  <c r="AL67" i="8"/>
  <c r="AJ67" i="8"/>
  <c r="AI67" i="8"/>
  <c r="AQ66" i="8"/>
  <c r="AO66" i="8"/>
  <c r="AN66" i="8"/>
  <c r="AP66" i="8" s="1"/>
  <c r="AM66" i="8"/>
  <c r="AL66" i="8"/>
  <c r="AJ66" i="8"/>
  <c r="AI66" i="8"/>
  <c r="AQ65" i="8"/>
  <c r="AP65" i="8"/>
  <c r="AO65" i="8"/>
  <c r="AN65" i="8"/>
  <c r="AM65" i="8"/>
  <c r="AL65" i="8"/>
  <c r="AJ65" i="8"/>
  <c r="AI65" i="8"/>
  <c r="AQ64" i="8"/>
  <c r="AO64" i="8"/>
  <c r="AN64" i="8"/>
  <c r="AP64" i="8" s="1"/>
  <c r="AM64" i="8"/>
  <c r="AL64" i="8"/>
  <c r="AJ64" i="8"/>
  <c r="AI64" i="8"/>
  <c r="AQ63" i="8"/>
  <c r="AO63" i="8"/>
  <c r="AN63" i="8"/>
  <c r="AP63" i="8" s="1"/>
  <c r="AM63" i="8"/>
  <c r="AL63" i="8"/>
  <c r="AJ63" i="8"/>
  <c r="AI63" i="8"/>
  <c r="AQ62" i="8"/>
  <c r="AO62" i="8"/>
  <c r="AN62" i="8"/>
  <c r="AP62" i="8" s="1"/>
  <c r="AM62" i="8"/>
  <c r="AL62" i="8"/>
  <c r="AJ62" i="8"/>
  <c r="AI62" i="8"/>
  <c r="AQ61" i="8"/>
  <c r="AP61" i="8"/>
  <c r="AO61" i="8"/>
  <c r="AN61" i="8"/>
  <c r="AM61" i="8"/>
  <c r="AL61" i="8"/>
  <c r="AJ61" i="8"/>
  <c r="AI61" i="8"/>
  <c r="AQ60" i="8"/>
  <c r="AO60" i="8"/>
  <c r="AN60" i="8"/>
  <c r="AP60" i="8" s="1"/>
  <c r="AM60" i="8"/>
  <c r="AL60" i="8"/>
  <c r="AJ60" i="8"/>
  <c r="AI60" i="8"/>
  <c r="AQ59" i="8"/>
  <c r="AO59" i="8"/>
  <c r="AN59" i="8"/>
  <c r="AP59" i="8" s="1"/>
  <c r="AM59" i="8"/>
  <c r="AL59" i="8"/>
  <c r="AJ59" i="8"/>
  <c r="AI59" i="8"/>
  <c r="AQ58" i="8"/>
  <c r="AO58" i="8"/>
  <c r="AN58" i="8"/>
  <c r="AP58" i="8" s="1"/>
  <c r="AM58" i="8"/>
  <c r="AL58" i="8"/>
  <c r="AJ58" i="8"/>
  <c r="AI58" i="8"/>
  <c r="AQ57" i="8"/>
  <c r="AP57" i="8"/>
  <c r="AO57" i="8"/>
  <c r="AN57" i="8"/>
  <c r="AM57" i="8"/>
  <c r="AL57" i="8"/>
  <c r="AJ57" i="8"/>
  <c r="AI57" i="8"/>
  <c r="AQ56" i="8"/>
  <c r="AO56" i="8"/>
  <c r="AN56" i="8"/>
  <c r="AP56" i="8" s="1"/>
  <c r="AM56" i="8"/>
  <c r="AL56" i="8"/>
  <c r="AJ56" i="8"/>
  <c r="AI56" i="8"/>
  <c r="AQ55" i="8"/>
  <c r="AO55" i="8"/>
  <c r="AN55" i="8"/>
  <c r="AP55" i="8" s="1"/>
  <c r="AM55" i="8"/>
  <c r="AL55" i="8"/>
  <c r="AJ55" i="8"/>
  <c r="AI55" i="8"/>
  <c r="AQ54" i="8"/>
  <c r="AO54" i="8"/>
  <c r="AN54" i="8"/>
  <c r="AP54" i="8" s="1"/>
  <c r="AM54" i="8"/>
  <c r="AL54" i="8"/>
  <c r="AJ54" i="8"/>
  <c r="AI54" i="8"/>
  <c r="AQ53" i="8"/>
  <c r="AP53" i="8"/>
  <c r="AO53" i="8"/>
  <c r="AN53" i="8"/>
  <c r="AM53" i="8"/>
  <c r="AL53" i="8"/>
  <c r="AJ53" i="8"/>
  <c r="AI53" i="8"/>
  <c r="AQ52" i="8"/>
  <c r="AO52" i="8"/>
  <c r="AN52" i="8"/>
  <c r="AP52" i="8" s="1"/>
  <c r="AM52" i="8"/>
  <c r="AL52" i="8"/>
  <c r="AJ52" i="8"/>
  <c r="AI52" i="8"/>
  <c r="AQ51" i="8"/>
  <c r="AO51" i="8"/>
  <c r="AN51" i="8"/>
  <c r="AP51" i="8" s="1"/>
  <c r="AM51" i="8"/>
  <c r="AL51" i="8"/>
  <c r="AJ51" i="8"/>
  <c r="AI51" i="8"/>
  <c r="AQ50" i="8"/>
  <c r="AO50" i="8"/>
  <c r="AN50" i="8"/>
  <c r="AP50" i="8" s="1"/>
  <c r="AM50" i="8"/>
  <c r="AL50" i="8"/>
  <c r="AJ50" i="8"/>
  <c r="AI50" i="8"/>
  <c r="AQ49" i="8"/>
  <c r="AP49" i="8"/>
  <c r="AO49" i="8"/>
  <c r="AN49" i="8"/>
  <c r="AM49" i="8"/>
  <c r="AL49" i="8"/>
  <c r="AJ49" i="8"/>
  <c r="AI49" i="8"/>
  <c r="AQ48" i="8"/>
  <c r="AO48" i="8"/>
  <c r="AN48" i="8"/>
  <c r="AP48" i="8" s="1"/>
  <c r="AM48" i="8"/>
  <c r="AL48" i="8"/>
  <c r="AJ48" i="8"/>
  <c r="AI48" i="8"/>
  <c r="AQ47" i="8"/>
  <c r="AO47" i="8"/>
  <c r="AN47" i="8"/>
  <c r="AP47" i="8" s="1"/>
  <c r="AM47" i="8"/>
  <c r="AL47" i="8"/>
  <c r="AJ47" i="8"/>
  <c r="AI47" i="8"/>
  <c r="AQ46" i="8"/>
  <c r="AO46" i="8"/>
  <c r="AN46" i="8"/>
  <c r="AP46" i="8" s="1"/>
  <c r="AM46" i="8"/>
  <c r="AL46" i="8"/>
  <c r="AJ46" i="8"/>
  <c r="AI46" i="8"/>
  <c r="AQ45" i="8"/>
  <c r="AP45" i="8"/>
  <c r="AO45" i="8"/>
  <c r="AN45" i="8"/>
  <c r="AM45" i="8"/>
  <c r="AL45" i="8"/>
  <c r="AJ45" i="8"/>
  <c r="AI45" i="8"/>
  <c r="AQ44" i="8"/>
  <c r="AO44" i="8"/>
  <c r="AN44" i="8"/>
  <c r="AP44" i="8" s="1"/>
  <c r="AM44" i="8"/>
  <c r="AL44" i="8"/>
  <c r="AJ44" i="8"/>
  <c r="AI44" i="8"/>
  <c r="AQ43" i="8"/>
  <c r="AO43" i="8"/>
  <c r="AN43" i="8"/>
  <c r="AP43" i="8" s="1"/>
  <c r="AM43" i="8"/>
  <c r="AL43" i="8"/>
  <c r="AJ43" i="8"/>
  <c r="AI43" i="8"/>
  <c r="AQ42" i="8"/>
  <c r="AO42" i="8"/>
  <c r="AN42" i="8"/>
  <c r="AP42" i="8" s="1"/>
  <c r="AM42" i="8"/>
  <c r="AL42" i="8"/>
  <c r="AJ42" i="8"/>
  <c r="AI42" i="8"/>
  <c r="AQ41" i="8"/>
  <c r="AP41" i="8"/>
  <c r="AO41" i="8"/>
  <c r="AN41" i="8"/>
  <c r="AM41" i="8"/>
  <c r="AL41" i="8"/>
  <c r="AJ41" i="8"/>
  <c r="AI41" i="8"/>
  <c r="AQ40" i="8"/>
  <c r="AO40" i="8"/>
  <c r="AN40" i="8"/>
  <c r="AP40" i="8" s="1"/>
  <c r="AM40" i="8"/>
  <c r="AL40" i="8"/>
  <c r="AJ40" i="8"/>
  <c r="AI40" i="8"/>
  <c r="AQ39" i="8"/>
  <c r="AO39" i="8"/>
  <c r="AN39" i="8"/>
  <c r="AP39" i="8" s="1"/>
  <c r="AM39" i="8"/>
  <c r="AL39" i="8"/>
  <c r="AJ39" i="8"/>
  <c r="AI39" i="8"/>
  <c r="AQ38" i="8"/>
  <c r="AO38" i="8"/>
  <c r="AN38" i="8"/>
  <c r="AP38" i="8" s="1"/>
  <c r="AM38" i="8"/>
  <c r="AL38" i="8"/>
  <c r="AJ38" i="8"/>
  <c r="AI38" i="8"/>
  <c r="AQ37" i="8"/>
  <c r="AP37" i="8"/>
  <c r="AO37" i="8"/>
  <c r="AN37" i="8"/>
  <c r="AM37" i="8"/>
  <c r="AL37" i="8"/>
  <c r="AJ37" i="8"/>
  <c r="AI37" i="8"/>
  <c r="AQ36" i="8"/>
  <c r="AO36" i="8"/>
  <c r="AN36" i="8"/>
  <c r="AP36" i="8" s="1"/>
  <c r="AM36" i="8"/>
  <c r="AL36" i="8"/>
  <c r="AJ36" i="8"/>
  <c r="AI36" i="8"/>
  <c r="AQ35" i="8"/>
  <c r="AO35" i="8"/>
  <c r="AN35" i="8"/>
  <c r="AP35" i="8" s="1"/>
  <c r="AM35" i="8"/>
  <c r="AL35" i="8"/>
  <c r="AJ35" i="8"/>
  <c r="AI35" i="8"/>
  <c r="AQ34" i="8"/>
  <c r="AO34" i="8"/>
  <c r="AN34" i="8"/>
  <c r="AP34" i="8" s="1"/>
  <c r="AM34" i="8"/>
  <c r="AL34" i="8"/>
  <c r="AJ34" i="8"/>
  <c r="AI34" i="8"/>
  <c r="AQ33" i="8"/>
  <c r="AP33" i="8"/>
  <c r="AO33" i="8"/>
  <c r="AN33" i="8"/>
  <c r="AM33" i="8"/>
  <c r="AL33" i="8"/>
  <c r="AJ33" i="8"/>
  <c r="AI33" i="8"/>
  <c r="AQ32" i="8"/>
  <c r="AO32" i="8"/>
  <c r="AN32" i="8"/>
  <c r="AP32" i="8" s="1"/>
  <c r="AM32" i="8"/>
  <c r="AL32" i="8"/>
  <c r="AJ32" i="8"/>
  <c r="AI32" i="8"/>
  <c r="AQ31" i="8"/>
  <c r="AO31" i="8"/>
  <c r="AN31" i="8"/>
  <c r="AP31" i="8" s="1"/>
  <c r="AM31" i="8"/>
  <c r="AL31" i="8"/>
  <c r="AJ31" i="8"/>
  <c r="AI31" i="8"/>
  <c r="AQ30" i="8"/>
  <c r="AO30" i="8"/>
  <c r="AN30" i="8"/>
  <c r="AP30" i="8" s="1"/>
  <c r="AM30" i="8"/>
  <c r="AL30" i="8"/>
  <c r="AJ30" i="8"/>
  <c r="AI30" i="8"/>
  <c r="AQ29" i="8"/>
  <c r="AP29" i="8"/>
  <c r="AO29" i="8"/>
  <c r="AN29" i="8"/>
  <c r="AM29" i="8"/>
  <c r="AL29" i="8"/>
  <c r="AJ29" i="8"/>
  <c r="AI29" i="8"/>
  <c r="AQ28" i="8"/>
  <c r="AO28" i="8"/>
  <c r="AN28" i="8"/>
  <c r="AP28" i="8" s="1"/>
  <c r="AM28" i="8"/>
  <c r="AL28" i="8"/>
  <c r="AJ28" i="8"/>
  <c r="AI28" i="8"/>
  <c r="AQ27" i="8"/>
  <c r="AO27" i="8"/>
  <c r="AN27" i="8"/>
  <c r="AP27" i="8" s="1"/>
  <c r="AM27" i="8"/>
  <c r="AL27" i="8"/>
  <c r="AJ27" i="8"/>
  <c r="AI27" i="8"/>
  <c r="AQ26" i="8"/>
  <c r="AO26" i="8"/>
  <c r="AN26" i="8"/>
  <c r="AP26" i="8" s="1"/>
  <c r="AM26" i="8"/>
  <c r="AL26" i="8"/>
  <c r="AJ26" i="8"/>
  <c r="AI26" i="8"/>
  <c r="AQ25" i="8"/>
  <c r="AP25" i="8"/>
  <c r="AO25" i="8"/>
  <c r="AN25" i="8"/>
  <c r="AM25" i="8"/>
  <c r="AL25" i="8"/>
  <c r="AJ25" i="8"/>
  <c r="AI25" i="8"/>
  <c r="AQ24" i="8"/>
  <c r="AO24" i="8"/>
  <c r="AN24" i="8"/>
  <c r="AP24" i="8" s="1"/>
  <c r="AM24" i="8"/>
  <c r="AL24" i="8"/>
  <c r="AJ24" i="8"/>
  <c r="AI24" i="8"/>
  <c r="AQ23" i="8"/>
  <c r="AO23" i="8"/>
  <c r="AN23" i="8"/>
  <c r="AP23" i="8" s="1"/>
  <c r="AM23" i="8"/>
  <c r="AL23" i="8"/>
  <c r="AJ23" i="8"/>
  <c r="AI23" i="8"/>
  <c r="AQ22" i="8"/>
  <c r="AO22" i="8"/>
  <c r="AN22" i="8"/>
  <c r="AP22" i="8" s="1"/>
  <c r="AM22" i="8"/>
  <c r="AL22" i="8"/>
  <c r="AJ22" i="8"/>
  <c r="AI22" i="8"/>
  <c r="AQ21" i="8"/>
  <c r="AP21" i="8"/>
  <c r="AO21" i="8"/>
  <c r="AN21" i="8"/>
  <c r="AM21" i="8"/>
  <c r="AL21" i="8"/>
  <c r="AJ21" i="8"/>
  <c r="AI21" i="8"/>
  <c r="AQ20" i="8"/>
  <c r="AO20" i="8"/>
  <c r="AN20" i="8"/>
  <c r="AP20" i="8" s="1"/>
  <c r="AM20" i="8"/>
  <c r="AL20" i="8"/>
  <c r="AJ20" i="8"/>
  <c r="AI20" i="8"/>
  <c r="AQ19" i="8"/>
  <c r="AO19" i="8"/>
  <c r="AN19" i="8"/>
  <c r="AP19" i="8" s="1"/>
  <c r="AM19" i="8"/>
  <c r="AL19" i="8"/>
  <c r="AJ19" i="8"/>
  <c r="AI19" i="8"/>
  <c r="AQ18" i="8"/>
  <c r="AO18" i="8"/>
  <c r="AN18" i="8"/>
  <c r="AP18" i="8" s="1"/>
  <c r="AM18" i="8"/>
  <c r="AL18" i="8"/>
  <c r="AJ18" i="8"/>
  <c r="AI18" i="8"/>
  <c r="AQ17" i="8"/>
  <c r="AP17" i="8"/>
  <c r="AO17" i="8"/>
  <c r="AN17" i="8"/>
  <c r="AM17" i="8"/>
  <c r="AL17" i="8"/>
  <c r="AJ17" i="8"/>
  <c r="AI17" i="8"/>
  <c r="AQ16" i="8"/>
  <c r="AO16" i="8"/>
  <c r="AN16" i="8"/>
  <c r="AP16" i="8" s="1"/>
  <c r="AM16" i="8"/>
  <c r="AL16" i="8"/>
  <c r="AJ16" i="8"/>
  <c r="AI16" i="8"/>
  <c r="AQ15" i="8"/>
  <c r="AO15" i="8"/>
  <c r="AN15" i="8"/>
  <c r="AP15" i="8" s="1"/>
  <c r="AM15" i="8"/>
  <c r="AL15" i="8"/>
  <c r="AJ15" i="8"/>
  <c r="AI15" i="8"/>
  <c r="AQ14" i="8"/>
  <c r="AO14" i="8"/>
  <c r="AN14" i="8"/>
  <c r="AP14" i="8" s="1"/>
  <c r="AM14" i="8"/>
  <c r="AL14" i="8"/>
  <c r="AJ14" i="8"/>
  <c r="AI14" i="8"/>
  <c r="AQ13" i="8"/>
  <c r="AP13" i="8"/>
  <c r="AO13" i="8"/>
  <c r="AN13" i="8"/>
  <c r="AM13" i="8"/>
  <c r="AL13" i="8"/>
  <c r="AJ13" i="8"/>
  <c r="AI13" i="8"/>
  <c r="AQ12" i="8"/>
  <c r="AO12" i="8"/>
  <c r="AN12" i="8"/>
  <c r="AP12" i="8" s="1"/>
  <c r="AM12" i="8"/>
  <c r="AL12" i="8"/>
  <c r="AJ12" i="8"/>
  <c r="AI12" i="8"/>
  <c r="AQ11" i="8"/>
  <c r="AO11" i="8"/>
  <c r="AN11" i="8"/>
  <c r="AP11" i="8" s="1"/>
  <c r="AM11" i="8"/>
  <c r="AL11" i="8"/>
  <c r="AJ11" i="8"/>
  <c r="AI11" i="8"/>
  <c r="AQ10" i="8"/>
  <c r="AO10" i="8"/>
  <c r="AN10" i="8"/>
  <c r="AP10" i="8" s="1"/>
  <c r="AM10" i="8"/>
  <c r="AL10" i="8"/>
  <c r="AJ10" i="8"/>
  <c r="AI10" i="8"/>
  <c r="AQ9" i="8"/>
  <c r="AP9" i="8"/>
  <c r="AO9" i="8"/>
  <c r="AN9" i="8"/>
  <c r="AM9" i="8"/>
  <c r="AL9" i="8"/>
  <c r="AJ9" i="8"/>
  <c r="AI9" i="8"/>
  <c r="AQ8" i="8"/>
  <c r="AO8" i="8"/>
  <c r="AN8" i="8"/>
  <c r="AP8" i="8" s="1"/>
  <c r="AM8" i="8"/>
  <c r="AL8" i="8"/>
  <c r="AJ8" i="8"/>
  <c r="AI8" i="8"/>
  <c r="AQ7" i="8"/>
  <c r="AO7" i="8"/>
  <c r="AN7" i="8"/>
  <c r="AP7" i="8" s="1"/>
  <c r="AM7" i="8"/>
  <c r="AL7" i="8"/>
  <c r="AJ7" i="8"/>
  <c r="AI7" i="8"/>
  <c r="AQ6" i="8"/>
  <c r="AO6" i="8"/>
  <c r="AN6" i="8"/>
  <c r="AP6" i="8" s="1"/>
  <c r="AM6" i="8"/>
  <c r="AL6" i="8"/>
  <c r="AJ6" i="8"/>
  <c r="AI6" i="8"/>
  <c r="AQ5" i="8"/>
  <c r="AP5" i="8"/>
  <c r="AO5" i="8"/>
  <c r="AN5" i="8"/>
  <c r="AM5" i="8"/>
  <c r="AL5" i="8"/>
  <c r="AJ5" i="8"/>
  <c r="AI5" i="8"/>
  <c r="AQ4" i="8"/>
  <c r="AO4" i="8"/>
  <c r="AN4" i="8"/>
  <c r="AP4" i="8" s="1"/>
  <c r="AM4" i="8"/>
  <c r="AL4" i="8"/>
  <c r="AJ4" i="8"/>
  <c r="AI4" i="8"/>
  <c r="AQ3" i="8"/>
  <c r="AO3" i="8"/>
  <c r="AN3" i="8"/>
  <c r="AP3" i="8" s="1"/>
  <c r="AM3" i="8"/>
  <c r="AL3" i="8"/>
  <c r="AJ3" i="8"/>
  <c r="AI3" i="8"/>
  <c r="AQ2" i="8"/>
  <c r="AO2" i="8"/>
  <c r="AN2" i="8"/>
  <c r="AP2" i="8" s="1"/>
  <c r="AM2" i="8"/>
  <c r="AL2" i="8"/>
  <c r="AJ2" i="8"/>
  <c r="AJ135" i="8" s="1"/>
  <c r="AI2" i="8"/>
  <c r="AI135" i="8" s="1"/>
  <c r="AH135" i="8"/>
  <c r="AG135" i="8"/>
  <c r="AG134" i="8" l="1"/>
  <c r="AH134" i="8"/>
  <c r="AI134" i="8"/>
  <c r="AJ134" i="8"/>
  <c r="D128" i="6" l="1"/>
</calcChain>
</file>

<file path=xl/sharedStrings.xml><?xml version="1.0" encoding="utf-8"?>
<sst xmlns="http://schemas.openxmlformats.org/spreadsheetml/2006/main" count="10802" uniqueCount="426">
  <si>
    <t>RunID</t>
  </si>
  <si>
    <t>InstrumentID</t>
  </si>
  <si>
    <t>RunDate</t>
  </si>
  <si>
    <t>NumberOfCyclesR1</t>
  </si>
  <si>
    <t>NumberofCyclesR2</t>
  </si>
  <si>
    <t>FlowCellInDate?</t>
  </si>
  <si>
    <t>PR2BottleInDate?</t>
  </si>
  <si>
    <t>ReagentKitInDate?</t>
  </si>
  <si>
    <t>%ReadsPassingFilter</t>
  </si>
  <si>
    <t>%ReadsPassingFilterOutsideThreshold?</t>
  </si>
  <si>
    <t>NumberofReadsPassingFilter</t>
  </si>
  <si>
    <t>ReadCountWithinThreshold?</t>
  </si>
  <si>
    <t>MeanClusterDensityPassingFilter</t>
  </si>
  <si>
    <t>MeanClusterDensityWithinThreshold</t>
  </si>
  <si>
    <t>COVClusterDensity</t>
  </si>
  <si>
    <t>COVClusterDensityExceedsThreshold?</t>
  </si>
  <si>
    <t>%MedianClusterDensityPassingFilter</t>
  </si>
  <si>
    <t>GapBetweenClusterDensitiesPassingFilterAndNotExceedsThreshold?</t>
  </si>
  <si>
    <t>ProportionOverQ30</t>
  </si>
  <si>
    <t>IlluminaQ30Threshold</t>
  </si>
  <si>
    <t>ProportionOverQ30ExceedsThreshold?</t>
  </si>
  <si>
    <t>ProportionOverQ30Read1</t>
  </si>
  <si>
    <t>ProportionOverQ30ExceedsThresholdRead1</t>
  </si>
  <si>
    <t>ProportionOverQ30Read2</t>
  </si>
  <si>
    <t>ProportionOverQ30ExceedsThresholdRead2</t>
  </si>
  <si>
    <t>K-SPValue</t>
  </si>
  <si>
    <t>K-SPValueSignificant?</t>
  </si>
  <si>
    <t>K-SUnpackPvalue</t>
  </si>
  <si>
    <t>M-WUnpackPvalue</t>
  </si>
  <si>
    <t>NumberOfCyclesExceedingThresholdUnderQ30Read1</t>
  </si>
  <si>
    <t>SlopeOfLineOfBestFitRead1</t>
  </si>
  <si>
    <t>SlopeOfLineOfBestFitRead1ExceedsThreshold?</t>
  </si>
  <si>
    <t>NumberOfCyclesExceedingThresholdUnderQ30Read2</t>
  </si>
  <si>
    <t>SlopeOfLineOfBestFitRead2</t>
  </si>
  <si>
    <t>SlopeOfLineOfBestFitRead2ExceedsThreshold?</t>
  </si>
  <si>
    <t>ProportionOfUndeterminedReads?</t>
  </si>
  <si>
    <t>COVIndexes</t>
  </si>
  <si>
    <t>COVIndexesExceedsThreshold?</t>
  </si>
  <si>
    <t>OutlyingIndexes</t>
  </si>
  <si>
    <t>OutlyingIndexes(Low)</t>
  </si>
  <si>
    <t>OutlyingIndexes(High)</t>
  </si>
  <si>
    <t>StateOfNTC</t>
  </si>
  <si>
    <t>121009_M00766_0002_000000000-A1U6P</t>
  </si>
  <si>
    <t>M00766</t>
  </si>
  <si>
    <t>in date</t>
  </si>
  <si>
    <t>yes</t>
  </si>
  <si>
    <t>low</t>
  </si>
  <si>
    <t>very low</t>
  </si>
  <si>
    <t>no</t>
  </si>
  <si>
    <t>No index information for 121009_M00766_0002_000000000-A1U6P</t>
  </si>
  <si>
    <t>130206_M00766_0002_000000000-A23JM</t>
  </si>
  <si>
    <t>No index information for 130206_M00766_0002_000000000-A23JM</t>
  </si>
  <si>
    <t>130618_M00766_0019_000000000-A4FEU</t>
  </si>
  <si>
    <t>High</t>
  </si>
  <si>
    <t>no outlying indexes</t>
  </si>
  <si>
    <t xml:space="preserve"> </t>
  </si>
  <si>
    <t>No NTC on run</t>
  </si>
  <si>
    <t>130624_M00766_0021_000000000-A53PT</t>
  </si>
  <si>
    <t>OK</t>
  </si>
  <si>
    <t>130712_M00766_0024_000000000-A5AVV</t>
  </si>
  <si>
    <t>130817_M00766_0037_000000000-A4EDD</t>
  </si>
  <si>
    <t>nan</t>
  </si>
  <si>
    <t>['50005-d' '60003-d' '112001-f' '50005-f']</t>
  </si>
  <si>
    <t>['50005-d' '50005-f']</t>
  </si>
  <si>
    <t>['60003-d' '112001-f']</t>
  </si>
  <si>
    <t>130913_M00766_0049_000000000-A5B0E</t>
  </si>
  <si>
    <t>130916_M00766_0050_000000000-A5M1U</t>
  </si>
  <si>
    <t>['12M04425']</t>
  </si>
  <si>
    <t>[]</t>
  </si>
  <si>
    <t>130924_M00766_0052_000000000-A5BE6</t>
  </si>
  <si>
    <t>131007_M00766_0055_000000000-A59JT</t>
  </si>
  <si>
    <t>131025_M00766_0059_000000000-A5P9A</t>
  </si>
  <si>
    <t>140207_M00766_0022_000000000-A7PH8</t>
  </si>
  <si>
    <t>140424_M00766_0033_000000000-A7BNA</t>
  </si>
  <si>
    <t>['10M1732']</t>
  </si>
  <si>
    <t>NTC OK</t>
  </si>
  <si>
    <t>140514_M00766_0036_000000000-A7BRK</t>
  </si>
  <si>
    <t>140612_M00766_0039_000000000-A7BNL</t>
  </si>
  <si>
    <t>140616_M00766_0040_000000000-A78V9</t>
  </si>
  <si>
    <t>140813_M00766_0047_000000000-A8PJL</t>
  </si>
  <si>
    <t>['11M08823']</t>
  </si>
  <si>
    <t>140901_M00766_0048_000000000-AA63M</t>
  </si>
  <si>
    <t>['14M05256']</t>
  </si>
  <si>
    <t>141014_M00766_0053_000000000-A8R6M</t>
  </si>
  <si>
    <t>141017_M02641_0022_000000000-AA66H</t>
  </si>
  <si>
    <t>M02641</t>
  </si>
  <si>
    <t>high</t>
  </si>
  <si>
    <t>['14M02681']</t>
  </si>
  <si>
    <t>141024_M00766_0056_000000000-A8PC5</t>
  </si>
  <si>
    <t>141031_M00766_0058_000000000-AA3GN</t>
  </si>
  <si>
    <t>141107_M00766_0060_000000000-AA8PM</t>
  </si>
  <si>
    <t>['14M08238' '14M09145' '14M09855']</t>
  </si>
  <si>
    <t>141118_M00766_0061_000000000-A8P8J</t>
  </si>
  <si>
    <t>['14M07799']</t>
  </si>
  <si>
    <t>141208_M00766_0063_000000000-A8P7C</t>
  </si>
  <si>
    <t>141208_M02641_0026_000000000-A8R55</t>
  </si>
  <si>
    <t>141212_M00766_0064_000000000-ACCEB</t>
  </si>
  <si>
    <t>['6']</t>
  </si>
  <si>
    <t>141216_M00766_0065_000000000-ACCDT</t>
  </si>
  <si>
    <t>['13M11854']</t>
  </si>
  <si>
    <t>141219_M00766_0066_000000000-ACCB1</t>
  </si>
  <si>
    <t>['13M12119']</t>
  </si>
  <si>
    <t>150120_M00766_0071_000000000-AA63K</t>
  </si>
  <si>
    <t>['9M4318']</t>
  </si>
  <si>
    <t>150127_M02641_0027_000000000-AA65J</t>
  </si>
  <si>
    <t>out of date</t>
  </si>
  <si>
    <t>150203_M00766_0074_000000000-AAUMH</t>
  </si>
  <si>
    <t>['13M70724' '13M70411' '13M70386' '13M70429' '13M70467']</t>
  </si>
  <si>
    <t>['13M70724' '13M70386']</t>
  </si>
  <si>
    <t>['13M70411' '13M70429' '13M70467']</t>
  </si>
  <si>
    <t>150203_M02641_0028_000000000-ACBYG</t>
  </si>
  <si>
    <t>['13M12250' '15M00579']</t>
  </si>
  <si>
    <t>['15M00579']</t>
  </si>
  <si>
    <t>['13M12250']</t>
  </si>
  <si>
    <t>150205_M00766_0075_000000000-ACC43</t>
  </si>
  <si>
    <t>150224_M00766_0078_000000000-ACMP5</t>
  </si>
  <si>
    <t>very high</t>
  </si>
  <si>
    <t>['14M09093']</t>
  </si>
  <si>
    <t>150309_M02641_0035_000000000-ACC3J</t>
  </si>
  <si>
    <t>150311_M00766_0081_000000000-ACN0W</t>
  </si>
  <si>
    <t>150311_M02641_0036_000000000-AD8VB</t>
  </si>
  <si>
    <t>['14M07894']</t>
  </si>
  <si>
    <t>150402_M00766_0087_000000000-ACCAY</t>
  </si>
  <si>
    <t>150414_M00766_0090_000000000-AAU39</t>
  </si>
  <si>
    <t>['13M70646']</t>
  </si>
  <si>
    <t>150427_M02641_0042_000000000-AD8LB</t>
  </si>
  <si>
    <t>150430_M00766_0092_000000000-AD77P</t>
  </si>
  <si>
    <t>150506_M00766_0094_000000000-AEVP8</t>
  </si>
  <si>
    <t>150508_M00766_0096_000000000-AF9MW</t>
  </si>
  <si>
    <t>150508_M02641_0047_000000000-AF7NG</t>
  </si>
  <si>
    <t>150511_M02641_0048_000000000-AEUGT</t>
  </si>
  <si>
    <t>['14M12235']</t>
  </si>
  <si>
    <t>150516_M00766_0099_000000000-AF81F</t>
  </si>
  <si>
    <t>150521_M02641_0051_000000000-AF9JH</t>
  </si>
  <si>
    <t>150522_M00766_0103_000000000-AF9M3</t>
  </si>
  <si>
    <t>150522_M02641_0052_000000000-AF82F</t>
  </si>
  <si>
    <t>['15M05218']</t>
  </si>
  <si>
    <t>150601_M00766_0107_000000000-AF9N8</t>
  </si>
  <si>
    <t>['15M05723']</t>
  </si>
  <si>
    <t>150602_M00766_0108_000000000-AFMB8</t>
  </si>
  <si>
    <t>['14M12202']</t>
  </si>
  <si>
    <t>150603_M02641_0056_000000000-AEY8R</t>
  </si>
  <si>
    <t>['15M05343' '15M05476-2']</t>
  </si>
  <si>
    <t>['15M05476-2']</t>
  </si>
  <si>
    <t>['15M05343']</t>
  </si>
  <si>
    <t>150604_M00766_0109_000000000-AFJ62</t>
  </si>
  <si>
    <t>150604_M02641_0057_000000000-AFL7N</t>
  </si>
  <si>
    <t>150605_M00766_0110_000000000-AF80F</t>
  </si>
  <si>
    <t>['15M01355']</t>
  </si>
  <si>
    <t>150610_M00766_0111_000000000-AFMWF</t>
  </si>
  <si>
    <t>['14M10378']</t>
  </si>
  <si>
    <t>150611_M02641_0060_000000000-AFN2Y</t>
  </si>
  <si>
    <t>150615_M02641_0062_000000000-AFH7C</t>
  </si>
  <si>
    <t>['15M04473']</t>
  </si>
  <si>
    <t>150619_M02641_0063_000000000-AFN2W</t>
  </si>
  <si>
    <t>150625_M02641_0065_000000000-AEY2A</t>
  </si>
  <si>
    <t>['15M06230-2' '15M06230' '15M06510-2']</t>
  </si>
  <si>
    <t>150703_M00766_0117_000000000-AFN2F</t>
  </si>
  <si>
    <t>['15M06941']</t>
  </si>
  <si>
    <t>150703_M02641_0001_000000000-AFMW2</t>
  </si>
  <si>
    <t>150709_M02641_0004_000000000-AFMPC</t>
  </si>
  <si>
    <t>150727_M00766_0119_000000000-AF3TM</t>
  </si>
  <si>
    <t>150727_M02641_0007_000000000-AGEW7</t>
  </si>
  <si>
    <t>['15M06635']</t>
  </si>
  <si>
    <t>150807_M00766_0122_000000000-AFMW7</t>
  </si>
  <si>
    <t>150813_M00766_0124_000000000-AFYEH</t>
  </si>
  <si>
    <t>150818_M00766_0125_000000000-AE8BP</t>
  </si>
  <si>
    <t>['15M08233']</t>
  </si>
  <si>
    <t>150826_M00766_0127_000000000-AGKLT</t>
  </si>
  <si>
    <t>150904_M00766_0129_000000000-AFNA2</t>
  </si>
  <si>
    <t>['15M04668' '15M04664']</t>
  </si>
  <si>
    <t>['15M04664']</t>
  </si>
  <si>
    <t>['15M04668']</t>
  </si>
  <si>
    <t>150910_M00766_0130_000000000-AGJGG</t>
  </si>
  <si>
    <t>150916_M02641_0025_000000000-AFN33</t>
  </si>
  <si>
    <t>['15M04682']</t>
  </si>
  <si>
    <t>150917_M02641_0026_000000000-AFN0A</t>
  </si>
  <si>
    <t>['15M08778']</t>
  </si>
  <si>
    <t>150918_M00766_0133_000000000-AH985</t>
  </si>
  <si>
    <t>['15M06627']</t>
  </si>
  <si>
    <t>150923_M00766_0134_000000000-AFN32</t>
  </si>
  <si>
    <t>['15M08810' '15M08808']</t>
  </si>
  <si>
    <t>['15M08810']</t>
  </si>
  <si>
    <t>['15M08808']</t>
  </si>
  <si>
    <t>150924_M02641_0027_000000000-AGJGM</t>
  </si>
  <si>
    <t>['15M10058']</t>
  </si>
  <si>
    <t>150925_M00766_0135_000000000-AFL75</t>
  </si>
  <si>
    <t>150929_M02641_0030_000000000-AFWJ3</t>
  </si>
  <si>
    <t>['15M10676' '15M09021']</t>
  </si>
  <si>
    <t>150930_M00766_0138_000000000-AH4BR</t>
  </si>
  <si>
    <t>151005_M02641_0034_000000000-AH9ML</t>
  </si>
  <si>
    <t>151008_M02641_0035_000000000-AFL73</t>
  </si>
  <si>
    <t>['15M09860' '15M09850' '15M09844']</t>
  </si>
  <si>
    <t>151013_M02641_0038_000000000-AFLW0</t>
  </si>
  <si>
    <t>151014_M02641_0039_000000000-AFLFV</t>
  </si>
  <si>
    <t>['15M10686']</t>
  </si>
  <si>
    <t>151015_M00766_0142_000000000-AJD8B</t>
  </si>
  <si>
    <t>['15M10752' '15M10508']</t>
  </si>
  <si>
    <t>['15M10508']</t>
  </si>
  <si>
    <t>['15M10752']</t>
  </si>
  <si>
    <t>151021_M02641_0041_000000000-AGHAA</t>
  </si>
  <si>
    <t>['15M11968']</t>
  </si>
  <si>
    <t>151022_M00766_0146_000000000-AFN3B</t>
  </si>
  <si>
    <t>151023_M00766_0147_000000000-AFN37</t>
  </si>
  <si>
    <t>['15M10999' '15M10996']</t>
  </si>
  <si>
    <t>['15M10996']</t>
  </si>
  <si>
    <t>['15M10999']</t>
  </si>
  <si>
    <t>151028_M02641_0043_000000000-AFL74</t>
  </si>
  <si>
    <t>151030_M00766_0150_000000000-AFLDT</t>
  </si>
  <si>
    <t>['15M11131']</t>
  </si>
  <si>
    <t>151030_M02641_0044_000000000-AJHLJ</t>
  </si>
  <si>
    <t>['15M12049']</t>
  </si>
  <si>
    <t>151103_M02641_0046_000000000-AJ5Y7</t>
  </si>
  <si>
    <t>['15M11227']</t>
  </si>
  <si>
    <t>151105_M02641_0047_000000000-AJF4E</t>
  </si>
  <si>
    <t>['15M11323']</t>
  </si>
  <si>
    <t>151116_M02641_0050_000000000-AJ6L3</t>
  </si>
  <si>
    <t>151117_M00766_0155_000000000-AJ6LL</t>
  </si>
  <si>
    <t>['15M11867']</t>
  </si>
  <si>
    <t>151117_M02641_0051_000000000-AJF4A</t>
  </si>
  <si>
    <t>['15M12552']</t>
  </si>
  <si>
    <t>151125_M02641_0053_000000000-AJJ3G</t>
  </si>
  <si>
    <t>['15M12551']</t>
  </si>
  <si>
    <t>151126_M00766_0159_000000000-AJD7L</t>
  </si>
  <si>
    <t>151126_M02641_0054_000000000-AJD7T</t>
  </si>
  <si>
    <t>['15M13666']</t>
  </si>
  <si>
    <t>151127_M00766_0161_000000000-AJERP</t>
  </si>
  <si>
    <t>151201_M02641_0055_000000000-AJ6B2</t>
  </si>
  <si>
    <t>151203_M00766_0165_000000000-AJFAA</t>
  </si>
  <si>
    <t>['15M13694']</t>
  </si>
  <si>
    <t>151208_M00766_0167_000000000-AJ5JR</t>
  </si>
  <si>
    <t>151210_M02641_0058_000000000-AJ5YJ</t>
  </si>
  <si>
    <t>151216_M00766_0170_000000000-ALEAF</t>
  </si>
  <si>
    <t>['15M13059']</t>
  </si>
  <si>
    <t>151217_M02641_0059_000000000-AJFAD</t>
  </si>
  <si>
    <t>151223_M00766_0172_000000000-AJRMN</t>
  </si>
  <si>
    <t>151223_M02641_0060_000000000-AGHV2</t>
  </si>
  <si>
    <t>['15M14273']</t>
  </si>
  <si>
    <t>151231_M02641_0061_000000000-AJD8L</t>
  </si>
  <si>
    <t>['15M14557']</t>
  </si>
  <si>
    <t>160107_M00766_0175_000000000-AH6C3</t>
  </si>
  <si>
    <t>['15m15138']</t>
  </si>
  <si>
    <t>160108_M00766_0176_000000000-AJDAJ</t>
  </si>
  <si>
    <t>['15M15229']</t>
  </si>
  <si>
    <t>160114_M00766_0177_000000000-ALYTH</t>
  </si>
  <si>
    <t>160114_M02641_0065_000000000-ALRU0</t>
  </si>
  <si>
    <t>['15M03903']</t>
  </si>
  <si>
    <t>160128_M02641_0070_000000000-ALAGE</t>
  </si>
  <si>
    <t>160129_M00766_0003_000000000-ALAH0</t>
  </si>
  <si>
    <t>['16M00136']</t>
  </si>
  <si>
    <t>160129_M02641_0071_000000000-AMC8N</t>
  </si>
  <si>
    <t>['15M09614']</t>
  </si>
  <si>
    <t>160206_M00766_0005_000000000-ALYU1</t>
  </si>
  <si>
    <t>160206_M02641_0074_000000000-AL604</t>
  </si>
  <si>
    <t>['16M00477']</t>
  </si>
  <si>
    <t>160209_M00766_0007_000000000-AMERJ</t>
  </si>
  <si>
    <t>160216_M00766_0009_000000000-AL73W</t>
  </si>
  <si>
    <t>['15M13195']</t>
  </si>
  <si>
    <t>160219_M00766_0011_000000000-AL6GM</t>
  </si>
  <si>
    <t>No index information for 160219_M00766_0011_000000000-AL6GM</t>
  </si>
  <si>
    <t>160220_M02641_0081_000000000-AMETF</t>
  </si>
  <si>
    <t>['15M14092']</t>
  </si>
  <si>
    <t>160223_M00766_0012_000000000-AL5YC</t>
  </si>
  <si>
    <t>['15M13471']</t>
  </si>
  <si>
    <t>Pass/Fail</t>
  </si>
  <si>
    <t>Indexing Comments</t>
  </si>
  <si>
    <t>General Comments</t>
  </si>
  <si>
    <t>Pass</t>
  </si>
  <si>
    <t>One sample very low</t>
  </si>
  <si>
    <t>Cluster density could be a bit low</t>
  </si>
  <si>
    <t>Fail</t>
  </si>
  <si>
    <t>One sample high</t>
  </si>
  <si>
    <t>Cluster density a little low</t>
  </si>
  <si>
    <t>Borderline Fail</t>
  </si>
  <si>
    <t>Very low cluster density</t>
  </si>
  <si>
    <t>High cluster density; Large difference in cluster density passing filter and cluster density</t>
  </si>
  <si>
    <t>Some samples high</t>
  </si>
  <si>
    <t>Cluster density a little high</t>
  </si>
  <si>
    <t>Cluster density a little high; Reasonable difference between cluster density passing filter and cluster density</t>
  </si>
  <si>
    <t>Borderline Pass</t>
  </si>
  <si>
    <t>One sample a bit low; Some samples high</t>
  </si>
  <si>
    <t>Reasonable difference between cluster density passing filter and cluster density</t>
  </si>
  <si>
    <t>Two samples high</t>
  </si>
  <si>
    <t>Cluster density quite low</t>
  </si>
  <si>
    <t>One sample very high</t>
  </si>
  <si>
    <t>Reasonable difference between cluster density passing filter and cluster density; Quite spread box plots</t>
  </si>
  <si>
    <t>Cluster density a little low; Reasonable difference between cluster density passing filter and cluster density; Quite spread box plots</t>
  </si>
  <si>
    <t>One sample a little high</t>
  </si>
  <si>
    <t>Cluster density slightly low</t>
  </si>
  <si>
    <t>Low cluster density</t>
  </si>
  <si>
    <t>Cluster density slightly on the low side</t>
  </si>
  <si>
    <t>Cluster density a little low; Slightly bigger than expected difference between cluster density passing filter and cluster density</t>
  </si>
  <si>
    <t>Slightly bigger than expected difference between cluster density passing filter and cluster density</t>
  </si>
  <si>
    <t>Some cycles smearing in heatmap (read 1)</t>
  </si>
  <si>
    <t>Cluster density slightly high; Slightly bigger than expected difference between cluster density passing filter and cluster density</t>
  </si>
  <si>
    <t>Reasonable difference in cluster density passing filter and cluster density</t>
  </si>
  <si>
    <t>One sample low</t>
  </si>
  <si>
    <t>One sample a little low</t>
  </si>
  <si>
    <t>One sample low; Some samples high</t>
  </si>
  <si>
    <t>No info</t>
  </si>
  <si>
    <t>Some cycles smearing in heatmap</t>
  </si>
  <si>
    <t>Two samples big range</t>
  </si>
  <si>
    <t>Some smearing in heatmap towards end of reads (small) amount</t>
  </si>
  <si>
    <t>Some small amount of smearing towards the ends of reads</t>
  </si>
  <si>
    <t>Some smearing in heatmap towards the ends of reads</t>
  </si>
  <si>
    <t>Large difference in cluster density passing filter and cluster density; Smearing in heatmap</t>
  </si>
  <si>
    <t>Cluster density low; Low &gt;Q30; Large difference in cluster density passing filter and cluster density; Smearing in heatmap</t>
  </si>
  <si>
    <t>Cluster density low; Low &gt;Q30; Smearing in heatmap</t>
  </si>
  <si>
    <t>Some cycles smearing in heatmap; Reasonable difference in cluster density passing filter and cluster density</t>
  </si>
  <si>
    <t>Some samples low; Some samples high</t>
  </si>
  <si>
    <t>Cluster density a bit high; Low &gt;Q30; Large difference in cluster density passing filter and cluster density; Smearing in heatmap</t>
  </si>
  <si>
    <t>Cluster density a bit low; Reasonable difference in cluster density passing filter and cluster density; Some smearing in heatmap</t>
  </si>
  <si>
    <t>Some samples very low; Some samples very high</t>
  </si>
  <si>
    <t>Two samples high; Two samples low</t>
  </si>
  <si>
    <t>Cluster density high; Low &gt;Q30; Large difference in cluster density passing filter and cluster density; Smearing in heatmap</t>
  </si>
  <si>
    <t>Low &gt;Q30; Smearing in heatmap</t>
  </si>
  <si>
    <t>One sample a little high; One sample a little low</t>
  </si>
  <si>
    <t>Cluster density high; Large difference in cluster density passing filter and cluster density; Smearing in heatmap</t>
  </si>
  <si>
    <t>Cluster density high; Reasonable difference in cluster density passing filter and cluster density; Some smearing in heatmap</t>
  </si>
  <si>
    <t>Some samples high; Some samples low</t>
  </si>
  <si>
    <t>Cluster density a little high; Some smearing in heatmap towards end of reads (small) amount</t>
  </si>
  <si>
    <t>Cluster density a little low; Smearing in heatmap particularly towards the end of read 2</t>
  </si>
  <si>
    <t>Some samples high; Some samples low; NTC high</t>
  </si>
  <si>
    <t>Cluster density high; Low &gt;Q30; Large difference in cluster density passing filter and cluster density;  Smearing in heatmap</t>
  </si>
  <si>
    <t>One sample low; One sample very high</t>
  </si>
  <si>
    <t>Some samples a little low; One sample very high</t>
  </si>
  <si>
    <t>Low &gt;Q30; Large difference in cluster density passing filter and cluster density;  Smearing in heatmap</t>
  </si>
  <si>
    <t>One sample very low; Some samples high</t>
  </si>
  <si>
    <t>One sample very low; One sample very high</t>
  </si>
  <si>
    <t>Reasonable difference in cluster density passing filter and cluster density; Some smearing in heatmap towards the ends of reads</t>
  </si>
  <si>
    <t>Some samples very low; One sample high</t>
  </si>
  <si>
    <t>Cluster density a little high; Low &gt;Q30; Reasonable difference between cluster density passing filter and cluster density; Smearing in heatmap</t>
  </si>
  <si>
    <t>One sample low; One sample high</t>
  </si>
  <si>
    <t>One sample very high; One sample very low</t>
  </si>
  <si>
    <t>One sample high; Some samples low</t>
  </si>
  <si>
    <t>Cluster density high; &gt;Q30 lower than expected; Bigger than expected difference between cluster density passing filter and cluster density</t>
  </si>
  <si>
    <t>Some smearing in heatmap towards end of reads</t>
  </si>
  <si>
    <t>Cluster density a little on the high side</t>
  </si>
  <si>
    <t>Cluster density a little high; Reasonable difference between cluster density passing filter and cluster density; Some smearing in heatmap (small)</t>
  </si>
  <si>
    <t>Cluster density a little low; Reasonable difference between cluster density passing filter and cluster density</t>
  </si>
  <si>
    <t>Cluster density a little low; Large difference between cluster density passing filter and cluster density</t>
  </si>
  <si>
    <t>Cluster of samples high; Cluster of samples low</t>
  </si>
  <si>
    <t>One sample a little high; One sample low</t>
  </si>
  <si>
    <t>Low &gt;Q30; Smearing in heatmap towards ends of reads</t>
  </si>
  <si>
    <t>High cluster density; Slightly bigger than expected difference between cluster density passing filter and cluster density; Smearing in heatmap towards ends of reads</t>
  </si>
  <si>
    <t>Slightly high cluster density; Small amount of smearing towards the ends of reads</t>
  </si>
  <si>
    <t xml:space="preserve"> Small amount of smearing towards the ends of reads</t>
  </si>
  <si>
    <t>Some samples high; One sample very low</t>
  </si>
  <si>
    <t>Some samples high; Some samples very low</t>
  </si>
  <si>
    <t>Some samples very high; Most samples low</t>
  </si>
  <si>
    <t>One sample high; One sample low</t>
  </si>
  <si>
    <t>One sample very high; All others low</t>
  </si>
  <si>
    <t>Some smearing towards the ends of reads (small amount)</t>
  </si>
  <si>
    <t>Some samples high; Three samples very low</t>
  </si>
  <si>
    <t>One sample high; One sample very low</t>
  </si>
  <si>
    <t>Range</t>
  </si>
  <si>
    <t>Cluster density low; Large difference between cluster density passing filter and cluster density</t>
  </si>
  <si>
    <t>Some samples very high; Some samples very low</t>
  </si>
  <si>
    <t>One sample very high; One sample a little low</t>
  </si>
  <si>
    <t>Cluster density aa little low; Low &gt;Q30; Large difference in cluster density passing filter and cluster density; Smearing in heatmap</t>
  </si>
  <si>
    <t>Bit of smearing towards the ends of reads (small)</t>
  </si>
  <si>
    <t>One sample very high; Most samples low</t>
  </si>
  <si>
    <t>Fail?</t>
  </si>
  <si>
    <t>Fail2?</t>
  </si>
  <si>
    <t>Fail? No CD</t>
  </si>
  <si>
    <t>Fail2? No CD</t>
  </si>
  <si>
    <t>R1vsR2PropQ30</t>
  </si>
  <si>
    <t>R1vsR2K-S</t>
  </si>
  <si>
    <t>NumCycleR1Threshold</t>
  </si>
  <si>
    <t>NumCycleR2Threshold</t>
  </si>
  <si>
    <t>R1vsR2CyclesQ30</t>
  </si>
  <si>
    <t>R1vsR2bestfit</t>
  </si>
  <si>
    <t>Method 1</t>
  </si>
  <si>
    <t>Method 2</t>
  </si>
  <si>
    <t>Method 1 (no CD)</t>
  </si>
  <si>
    <t>Method 2 (no CD)</t>
  </si>
  <si>
    <t>NUM FAILS</t>
  </si>
  <si>
    <t>% FAILS</t>
  </si>
  <si>
    <t>Exclude this one as useless</t>
  </si>
  <si>
    <t>Overall</t>
  </si>
  <si>
    <t>Pass Method 1</t>
  </si>
  <si>
    <t>Fail Method 1</t>
  </si>
  <si>
    <t>Pass Method 2</t>
  </si>
  <si>
    <t>Fail Method 2</t>
  </si>
  <si>
    <t>INDEX($A$2:$A$123,SMALL(IF($A$2:$A$123&lt;&gt;0,ROW($A$2:$A$123),ROW(2:2)),2))</t>
  </si>
  <si>
    <t>Passes</t>
  </si>
  <si>
    <t>Fails</t>
  </si>
  <si>
    <t>Intentionally blank as this method did not incorporate individual reads information</t>
  </si>
  <si>
    <t>Pass Method 2 (Automated)</t>
  </si>
  <si>
    <t>same/diff</t>
  </si>
  <si>
    <t>run name for lookup</t>
  </si>
  <si>
    <t>borderline?</t>
  </si>
  <si>
    <t>auto wrong (to pass)?</t>
  </si>
  <si>
    <t>false +ves</t>
  </si>
  <si>
    <t>false -ves</t>
  </si>
  <si>
    <t>true +ves</t>
  </si>
  <si>
    <t>true -ves</t>
  </si>
  <si>
    <t>Fail Method 2 (Automated)</t>
  </si>
  <si>
    <t>auto wrong? (to fail)</t>
  </si>
  <si>
    <t>what test(s) triggered?</t>
  </si>
  <si>
    <t>% reads passing filter triggered</t>
  </si>
  <si>
    <t>Cluster density pf gap triggered</t>
  </si>
  <si>
    <t>Under Q30 threshold triggered</t>
  </si>
  <si>
    <t>Under Q30 threshold triggered R2</t>
  </si>
  <si>
    <t>Read Slope R2 triggered (new test)</t>
  </si>
  <si>
    <t>COV cluster density triggered</t>
  </si>
  <si>
    <t>Under Q30 threshold triggered R1</t>
  </si>
  <si>
    <t>150612_M00766_0112_000000000-AFMW5</t>
  </si>
  <si>
    <t>same pass</t>
  </si>
  <si>
    <t>same fail</t>
  </si>
  <si>
    <t xml:space="preserve">diff pass </t>
  </si>
  <si>
    <t>diff fail</t>
  </si>
  <si>
    <t>false passes by automated</t>
  </si>
  <si>
    <t>false fails by automated</t>
  </si>
  <si>
    <t>missed passes by automated</t>
  </si>
  <si>
    <t>missed fails by automated</t>
  </si>
  <si>
    <t>concordant</t>
  </si>
  <si>
    <t>not concordant</t>
  </si>
  <si>
    <t>Failing</t>
  </si>
  <si>
    <t>total</t>
  </si>
  <si>
    <t>95% CI</t>
  </si>
  <si>
    <t>sensitivity (true +ve rate)</t>
  </si>
  <si>
    <t>specificity (true -ve rate)</t>
  </si>
  <si>
    <t>Old Incorrects without CD</t>
  </si>
  <si>
    <t>Removed false manual fail</t>
  </si>
  <si>
    <t>Cluster density a little low; Some smearing in 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</si>
</sst>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Fill="1"/>
    <xf numFmtId="0" fontId="0" fillId="33" borderId="0" xfId="0" applyFill="1"/>
    <xf numFmtId="0" fontId="19" fillId="0" borderId="0" xfId="0" applyFont="1"/>
    <xf numFmtId="0" fontId="0" fillId="34" borderId="0" xfId="0" applyFill="1"/>
    <xf numFmtId="0" fontId="0" fillId="35" borderId="0" xfId="0" applyFill="1"/>
    <xf numFmtId="0" fontId="19" fillId="34" borderId="0" xfId="0" applyFont="1" applyFill="1"/>
    <xf numFmtId="0" fontId="14" fillId="34" borderId="0" xfId="0" applyFont="1" applyFill="1"/>
    <xf numFmtId="0" fontId="19" fillId="0" borderId="0" xfId="0" applyFont="1" applyFill="1"/>
    <xf numFmtId="0" fontId="14" fillId="0" borderId="0" xfId="0" applyFont="1" applyFill="1"/>
    <xf numFmtId="0" fontId="20" fillId="34" borderId="0" xfId="0" applyFont="1" applyFill="1"/>
    <xf numFmtId="0" fontId="14" fillId="0" borderId="0" xfId="0" applyFont="1"/>
    <xf numFmtId="0" fontId="20" fillId="0" borderId="0" xfId="0" applyFont="1" applyFill="1"/>
    <xf numFmtId="0" fontId="20" fillId="0" borderId="0" xfId="0" applyFont="1"/>
    <xf numFmtId="14" fontId="0" fillId="0" borderId="0" xfId="0" applyNumberFormat="1" applyFill="1"/>
    <xf numFmtId="14" fontId="0" fillId="34" borderId="0" xfId="0" applyNumberFormat="1" applyFill="1"/>
    <xf numFmtId="14" fontId="20" fillId="0" borderId="0" xfId="0" applyNumberFormat="1" applyFont="1" applyFill="1"/>
    <xf numFmtId="0" fontId="21" fillId="34" borderId="0" xfId="0" applyFont="1" applyFill="1"/>
    <xf numFmtId="14" fontId="14" fillId="0" borderId="0" xfId="0" applyNumberFormat="1" applyFont="1" applyFill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0-4E54-8456-1544B7F727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0-4E54-8456-1544B7F72794}"/>
              </c:ext>
            </c:extLst>
          </c:dPt>
          <c:cat>
            <c:strRef>
              <c:f>[1]AnalyData!$AF$134:$AF$135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[1]AnalyData!$AI$134:$AI$135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C0-4E54-8456-1544B7F7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6-4054-A4E3-1A280614A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6-4054-A4E3-1A280614A971}"/>
              </c:ext>
            </c:extLst>
          </c:dPt>
          <c:val>
            <c:numRef>
              <c:f>[1]AnalyData!$AJ$134:$AJ$135</c:f>
              <c:numCache>
                <c:formatCode>General</c:formatCode>
                <c:ptCount val="2"/>
                <c:pt idx="0">
                  <c:v>87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054-A4E3-1A280614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2-421C-B408-ECA8769E31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2-421C-B408-ECA8769E313A}"/>
              </c:ext>
            </c:extLst>
          </c:dPt>
          <c:cat>
            <c:strRef>
              <c:f>[1]AnalyData!$AF$134:$AF$135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[1]AnalyData!$AI$134:$AI$135</c:f>
              <c:numCache>
                <c:formatCode>General</c:formatCode>
                <c:ptCount val="2"/>
                <c:pt idx="0">
                  <c:v>94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2-421C-B408-ECA8769E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Automated inspection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6-4CAD-86BB-B2F877D33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E6-4CAD-86BB-B2F877D33FD5}"/>
              </c:ext>
            </c:extLst>
          </c:dPt>
          <c:val>
            <c:numRef>
              <c:f>[1]AnalyData!$AJ$134:$AJ$135</c:f>
              <c:numCache>
                <c:formatCode>General</c:formatCode>
                <c:ptCount val="2"/>
                <c:pt idx="0">
                  <c:v>87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6-4CAD-86BB-B2F877D3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0-4336-9C15-91F2946B94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0-4336-9C15-91F2946B94EA}"/>
              </c:ext>
            </c:extLst>
          </c:dPt>
          <c:cat>
            <c:strRef>
              <c:f>[1]CompareManual2Auto!$L$138:$L$139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[1]CompareManual2Auto!$M$138:$M$139</c:f>
              <c:numCache>
                <c:formatCode>General</c:formatCode>
                <c:ptCount val="2"/>
                <c:pt idx="0">
                  <c:v>101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0-4336-9C15-91F2946B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1C-4A64-AD60-C28DDB782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1C-4A64-AD60-C28DDB782F58}"/>
              </c:ext>
            </c:extLst>
          </c:dPt>
          <c:cat>
            <c:strRef>
              <c:f>[1]CompareManual2Auto!$L$138:$L$139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[1]CompareManual2Auto!$M$138:$M$139</c:f>
              <c:numCache>
                <c:formatCode>General</c:formatCode>
                <c:ptCount val="2"/>
                <c:pt idx="0">
                  <c:v>101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C-4A64-AD60-C28DDB7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5-498C-8050-32D4ECDDAC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F5-498C-8050-32D4ECDDAC62}"/>
              </c:ext>
            </c:extLst>
          </c:dPt>
          <c:cat>
            <c:strRef>
              <c:f>[1]CompareManual2Auto!$L$138:$L$139</c:f>
              <c:strCache>
                <c:ptCount val="2"/>
                <c:pt idx="0">
                  <c:v>concordant</c:v>
                </c:pt>
                <c:pt idx="1">
                  <c:v>not concordant</c:v>
                </c:pt>
              </c:strCache>
            </c:strRef>
          </c:cat>
          <c:val>
            <c:numRef>
              <c:f>[1]CompareManual2Auto!$M$138:$M$139</c:f>
              <c:numCache>
                <c:formatCode>General</c:formatCode>
                <c:ptCount val="2"/>
                <c:pt idx="0">
                  <c:v>101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5-498C-8050-32D4ECDD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927100</xdr:colOff>
      <xdr:row>127</xdr:row>
      <xdr:rowOff>162560</xdr:rowOff>
    </xdr:from>
    <xdr:to>
      <xdr:col>42</xdr:col>
      <xdr:colOff>345440</xdr:colOff>
      <xdr:row>142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1117600</xdr:colOff>
      <xdr:row>139</xdr:row>
      <xdr:rowOff>142240</xdr:rowOff>
    </xdr:from>
    <xdr:to>
      <xdr:col>42</xdr:col>
      <xdr:colOff>406400</xdr:colOff>
      <xdr:row>154</xdr:row>
      <xdr:rowOff>142240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927100</xdr:colOff>
      <xdr:row>127</xdr:row>
      <xdr:rowOff>162560</xdr:rowOff>
    </xdr:from>
    <xdr:to>
      <xdr:col>42</xdr:col>
      <xdr:colOff>345440</xdr:colOff>
      <xdr:row>142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1117600</xdr:colOff>
      <xdr:row>139</xdr:row>
      <xdr:rowOff>142240</xdr:rowOff>
    </xdr:from>
    <xdr:to>
      <xdr:col>42</xdr:col>
      <xdr:colOff>406400</xdr:colOff>
      <xdr:row>154</xdr:row>
      <xdr:rowOff>142240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128</xdr:row>
      <xdr:rowOff>162560</xdr:rowOff>
    </xdr:from>
    <xdr:to>
      <xdr:col>17</xdr:col>
      <xdr:colOff>233680</xdr:colOff>
      <xdr:row>143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128</xdr:row>
      <xdr:rowOff>162560</xdr:rowOff>
    </xdr:from>
    <xdr:to>
      <xdr:col>17</xdr:col>
      <xdr:colOff>233680</xdr:colOff>
      <xdr:row>143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128</xdr:row>
      <xdr:rowOff>162560</xdr:rowOff>
    </xdr:from>
    <xdr:to>
      <xdr:col>17</xdr:col>
      <xdr:colOff>233680</xdr:colOff>
      <xdr:row>143</xdr:row>
      <xdr:rowOff>162560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Dat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DataTest"/>
      <sheetName val="AnalysisDataTestSorted"/>
      <sheetName val="OutOfDate"/>
      <sheetName val="AnalyData"/>
      <sheetName val="BadRunsEye"/>
      <sheetName val="FailsPassesAuto"/>
      <sheetName val="FailsPassesManual"/>
      <sheetName val="CompareManual1Auto"/>
      <sheetName val="CompareManual2Auto"/>
      <sheetName val="COVClusterDensity"/>
      <sheetName val="ClusterDensityPF"/>
    </sheetNames>
    <sheetDataSet>
      <sheetData sheetId="0"/>
      <sheetData sheetId="1"/>
      <sheetData sheetId="2"/>
      <sheetData sheetId="3">
        <row r="134">
          <cell r="AF134" t="str">
            <v>Pass</v>
          </cell>
          <cell r="AI134">
            <v>94</v>
          </cell>
          <cell r="AJ134">
            <v>87</v>
          </cell>
        </row>
        <row r="135">
          <cell r="AF135" t="str">
            <v>Fail</v>
          </cell>
          <cell r="AI135">
            <v>28</v>
          </cell>
          <cell r="AJ135">
            <v>35</v>
          </cell>
        </row>
      </sheetData>
      <sheetData sheetId="4"/>
      <sheetData sheetId="5"/>
      <sheetData sheetId="6"/>
      <sheetData sheetId="7"/>
      <sheetData sheetId="8">
        <row r="138">
          <cell r="L138" t="str">
            <v>concordant</v>
          </cell>
          <cell r="M138">
            <v>101</v>
          </cell>
        </row>
        <row r="139">
          <cell r="L139" t="str">
            <v>not concordant</v>
          </cell>
          <cell r="M139">
            <v>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tabSelected="1" zoomScale="50" zoomScaleNormal="50" workbookViewId="0">
      <selection activeCell="K21" sqref="K21"/>
    </sheetView>
  </sheetViews>
  <sheetFormatPr defaultRowHeight="14.4" x14ac:dyDescent="0.3"/>
  <cols>
    <col min="1" max="1" width="43.21875" bestFit="1" customWidth="1"/>
    <col min="2" max="2" width="13.21875" bestFit="1" customWidth="1"/>
    <col min="3" max="3" width="11.21875" bestFit="1" customWidth="1"/>
    <col min="4" max="4" width="19.88671875" bestFit="1" customWidth="1"/>
    <col min="5" max="5" width="20.109375" bestFit="1" customWidth="1"/>
    <col min="6" max="6" width="16.77734375" bestFit="1" customWidth="1"/>
    <col min="7" max="7" width="18.77734375" bestFit="1" customWidth="1"/>
    <col min="8" max="8" width="19" bestFit="1" customWidth="1"/>
    <col min="9" max="9" width="21.6640625" bestFit="1" customWidth="1"/>
    <col min="10" max="10" width="40.109375" bestFit="1" customWidth="1"/>
    <col min="11" max="11" width="29.88671875" bestFit="1" customWidth="1"/>
    <col min="12" max="12" width="29" bestFit="1" customWidth="1"/>
    <col min="13" max="13" width="33.6640625" bestFit="1" customWidth="1"/>
    <col min="14" max="14" width="36.33203125" bestFit="1" customWidth="1"/>
    <col min="15" max="15" width="19.88671875" bestFit="1" customWidth="1"/>
    <col min="16" max="16" width="39" bestFit="1" customWidth="1"/>
    <col min="17" max="17" width="36.77734375" bestFit="1" customWidth="1"/>
    <col min="18" max="18" width="69" bestFit="1" customWidth="1"/>
    <col min="19" max="19" width="20.33203125" bestFit="1" customWidth="1"/>
    <col min="20" max="20" width="21.88671875" bestFit="1" customWidth="1"/>
    <col min="21" max="21" width="39.44140625" bestFit="1" customWidth="1"/>
    <col min="22" max="22" width="26.109375" bestFit="1" customWidth="1"/>
    <col min="23" max="23" width="44.109375" bestFit="1" customWidth="1"/>
    <col min="24" max="24" width="26.5546875" bestFit="1" customWidth="1"/>
    <col min="25" max="25" width="44.5546875" bestFit="1" customWidth="1"/>
    <col min="26" max="26" width="13.6640625" bestFit="1" customWidth="1"/>
    <col min="27" max="27" width="22.5546875" bestFit="1" customWidth="1"/>
    <col min="28" max="28" width="18.33203125" bestFit="1" customWidth="1"/>
    <col min="29" max="29" width="19.6640625" bestFit="1" customWidth="1"/>
    <col min="30" max="30" width="52.5546875" bestFit="1" customWidth="1"/>
    <col min="31" max="31" width="28.109375" bestFit="1" customWidth="1"/>
    <col min="32" max="32" width="47.21875" bestFit="1" customWidth="1"/>
    <col min="33" max="33" width="53" bestFit="1" customWidth="1"/>
    <col min="34" max="34" width="28.5546875" bestFit="1" customWidth="1"/>
    <col min="35" max="35" width="47.88671875" bestFit="1" customWidth="1"/>
    <col min="36" max="36" width="65.6640625" bestFit="1" customWidth="1"/>
    <col min="37" max="37" width="13.6640625" bestFit="1" customWidth="1"/>
    <col min="38" max="38" width="31.88671875" bestFit="1" customWidth="1"/>
    <col min="39" max="39" width="57" bestFit="1" customWidth="1"/>
    <col min="40" max="40" width="38.77734375" bestFit="1" customWidth="1"/>
    <col min="41" max="41" width="35.44140625" bestFit="1" customWidth="1"/>
    <col min="42" max="42" width="15.664062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45</v>
      </c>
      <c r="K2">
        <v>3138050</v>
      </c>
      <c r="L2" t="s">
        <v>46</v>
      </c>
      <c r="M2">
        <v>341.313946428571</v>
      </c>
      <c r="N2" t="s">
        <v>47</v>
      </c>
      <c r="O2">
        <v>0.34653337644905302</v>
      </c>
      <c r="P2" t="s">
        <v>45</v>
      </c>
      <c r="Q2">
        <v>0</v>
      </c>
      <c r="R2" t="s">
        <v>45</v>
      </c>
      <c r="S2">
        <v>0.87574569287399995</v>
      </c>
      <c r="T2">
        <v>0.8</v>
      </c>
      <c r="U2" t="s">
        <v>48</v>
      </c>
      <c r="V2">
        <v>0.87642417872199996</v>
      </c>
      <c r="W2" t="s">
        <v>48</v>
      </c>
      <c r="X2">
        <v>0.87506720702600005</v>
      </c>
      <c r="Y2" t="s">
        <v>48</v>
      </c>
      <c r="Z2">
        <v>0.99998090779100002</v>
      </c>
      <c r="AA2" t="s">
        <v>48</v>
      </c>
      <c r="AB2">
        <v>0.99996503755199995</v>
      </c>
      <c r="AC2">
        <v>0.80608361205900003</v>
      </c>
      <c r="AD2">
        <v>1</v>
      </c>
      <c r="AE2">
        <v>0</v>
      </c>
      <c r="AF2" t="s">
        <v>48</v>
      </c>
      <c r="AG2">
        <v>0</v>
      </c>
      <c r="AH2">
        <v>0</v>
      </c>
      <c r="AI2" t="s">
        <v>48</v>
      </c>
      <c r="AJ2" t="s">
        <v>49</v>
      </c>
    </row>
    <row r="3" spans="1:42" x14ac:dyDescent="0.3">
      <c r="A3" t="s">
        <v>50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45</v>
      </c>
      <c r="K3">
        <v>160923</v>
      </c>
      <c r="L3" t="s">
        <v>46</v>
      </c>
      <c r="M3">
        <v>10.2916911621093</v>
      </c>
      <c r="N3" t="s">
        <v>47</v>
      </c>
      <c r="O3">
        <v>0.26426686784127901</v>
      </c>
      <c r="P3" t="s">
        <v>45</v>
      </c>
      <c r="Q3">
        <v>1.9741313809110099</v>
      </c>
      <c r="R3" t="s">
        <v>45</v>
      </c>
      <c r="S3">
        <v>0.27653687788600001</v>
      </c>
      <c r="T3">
        <v>0.75</v>
      </c>
      <c r="U3" t="s">
        <v>45</v>
      </c>
      <c r="V3">
        <v>9.1187661179600005E-2</v>
      </c>
      <c r="W3" t="s">
        <v>45</v>
      </c>
      <c r="X3">
        <v>0.46188609459199997</v>
      </c>
      <c r="Y3" t="s">
        <v>45</v>
      </c>
      <c r="Z3">
        <v>0.358420132025</v>
      </c>
      <c r="AA3" t="s">
        <v>48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45</v>
      </c>
      <c r="AG3">
        <v>65</v>
      </c>
      <c r="AH3">
        <v>-3.23507578897E-3</v>
      </c>
      <c r="AI3" t="s">
        <v>45</v>
      </c>
      <c r="AJ3" t="s">
        <v>51</v>
      </c>
    </row>
    <row r="4" spans="1:42" x14ac:dyDescent="0.3">
      <c r="A4" t="s">
        <v>52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48</v>
      </c>
      <c r="K4">
        <v>10147864</v>
      </c>
      <c r="L4" t="s">
        <v>46</v>
      </c>
      <c r="M4">
        <v>556.75553571428497</v>
      </c>
      <c r="N4" t="s">
        <v>47</v>
      </c>
      <c r="O4">
        <v>9.2139862655984794E-3</v>
      </c>
      <c r="P4" t="s">
        <v>48</v>
      </c>
      <c r="Q4">
        <v>93.925688036128903</v>
      </c>
      <c r="R4" t="s">
        <v>48</v>
      </c>
      <c r="S4">
        <v>0.79545451681500001</v>
      </c>
      <c r="T4">
        <v>0.75</v>
      </c>
      <c r="U4" t="s">
        <v>48</v>
      </c>
      <c r="V4">
        <v>0.90382837631900004</v>
      </c>
      <c r="W4" t="s">
        <v>48</v>
      </c>
      <c r="X4">
        <v>0.68024435439999997</v>
      </c>
      <c r="Y4" t="s">
        <v>45</v>
      </c>
      <c r="Z4">
        <v>0.358420132025</v>
      </c>
      <c r="AA4" t="s">
        <v>48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45</v>
      </c>
      <c r="AG4">
        <v>47</v>
      </c>
      <c r="AH4">
        <v>-3.7712650338300002E-3</v>
      </c>
      <c r="AI4" t="s">
        <v>45</v>
      </c>
      <c r="AJ4" t="s">
        <v>53</v>
      </c>
      <c r="AK4">
        <v>0.196901615605</v>
      </c>
      <c r="AL4" t="s">
        <v>45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57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48</v>
      </c>
      <c r="K5">
        <v>17725761</v>
      </c>
      <c r="L5" t="s">
        <v>46</v>
      </c>
      <c r="M5">
        <v>940.83354464285696</v>
      </c>
      <c r="N5" t="s">
        <v>46</v>
      </c>
      <c r="O5">
        <v>1.16285720083283E-2</v>
      </c>
      <c r="P5" t="s">
        <v>48</v>
      </c>
      <c r="Q5">
        <v>89.001659573625503</v>
      </c>
      <c r="R5" t="s">
        <v>48</v>
      </c>
      <c r="S5">
        <v>0.84735838894500004</v>
      </c>
      <c r="T5">
        <v>0.75</v>
      </c>
      <c r="U5" t="s">
        <v>48</v>
      </c>
      <c r="V5">
        <v>0.90274566830500003</v>
      </c>
      <c r="W5" t="s">
        <v>48</v>
      </c>
      <c r="X5">
        <v>0.78576044597000005</v>
      </c>
      <c r="Y5" t="s">
        <v>48</v>
      </c>
      <c r="Z5">
        <v>0.67793689645199995</v>
      </c>
      <c r="AA5" t="s">
        <v>48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45</v>
      </c>
      <c r="AG5">
        <v>4</v>
      </c>
      <c r="AH5">
        <v>-1.9888971164700002E-3</v>
      </c>
      <c r="AI5" t="s">
        <v>45</v>
      </c>
      <c r="AJ5" t="s">
        <v>58</v>
      </c>
      <c r="AK5">
        <v>4.8220499630200003E-2</v>
      </c>
      <c r="AL5" t="s">
        <v>48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59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48</v>
      </c>
      <c r="K6">
        <v>13180142</v>
      </c>
      <c r="L6" t="s">
        <v>46</v>
      </c>
      <c r="M6">
        <v>710.29537053571403</v>
      </c>
      <c r="N6" t="s">
        <v>47</v>
      </c>
      <c r="O6">
        <v>9.42195574424603E-2</v>
      </c>
      <c r="P6" t="s">
        <v>45</v>
      </c>
      <c r="Q6">
        <v>82.130787370041901</v>
      </c>
      <c r="R6" t="s">
        <v>45</v>
      </c>
      <c r="S6">
        <v>0.92194642387199999</v>
      </c>
      <c r="T6">
        <v>0.8</v>
      </c>
      <c r="U6" t="s">
        <v>48</v>
      </c>
      <c r="V6">
        <v>0.92377140584899997</v>
      </c>
      <c r="W6" t="s">
        <v>48</v>
      </c>
      <c r="X6">
        <v>0.92291677829100005</v>
      </c>
      <c r="Y6" t="s">
        <v>48</v>
      </c>
      <c r="Z6">
        <v>0.99998090779100002</v>
      </c>
      <c r="AA6" t="s">
        <v>48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45</v>
      </c>
      <c r="AG6">
        <v>0</v>
      </c>
      <c r="AH6">
        <v>-6.2140868569199998E-4</v>
      </c>
      <c r="AI6" t="s">
        <v>45</v>
      </c>
      <c r="AJ6" t="s">
        <v>53</v>
      </c>
      <c r="AK6">
        <v>0.20831084707399999</v>
      </c>
      <c r="AL6" t="s">
        <v>45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60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48</v>
      </c>
      <c r="K7">
        <v>14493580</v>
      </c>
      <c r="L7" t="s">
        <v>46</v>
      </c>
      <c r="M7">
        <v>748.77209374999995</v>
      </c>
      <c r="N7" t="s">
        <v>47</v>
      </c>
      <c r="O7">
        <v>2.0100939022347601E-2</v>
      </c>
      <c r="P7" t="s">
        <v>48</v>
      </c>
      <c r="Q7">
        <v>93.612744736325396</v>
      </c>
      <c r="R7" t="s">
        <v>48</v>
      </c>
      <c r="S7">
        <v>0.94896509894799996</v>
      </c>
      <c r="T7">
        <v>0.75</v>
      </c>
      <c r="U7" t="s">
        <v>48</v>
      </c>
      <c r="V7">
        <v>0.96311808714299996</v>
      </c>
      <c r="W7" t="s">
        <v>48</v>
      </c>
      <c r="X7">
        <v>0.93388158129999999</v>
      </c>
      <c r="Y7" t="s">
        <v>48</v>
      </c>
      <c r="Z7">
        <v>0.84094804639099996</v>
      </c>
      <c r="AA7" t="s">
        <v>48</v>
      </c>
      <c r="AB7" s="2">
        <v>4.6235873654399998E-5</v>
      </c>
      <c r="AC7" t="s">
        <v>61</v>
      </c>
      <c r="AD7">
        <v>0</v>
      </c>
      <c r="AE7">
        <v>-3.9473149619E-4</v>
      </c>
      <c r="AF7" t="s">
        <v>48</v>
      </c>
      <c r="AG7">
        <v>1</v>
      </c>
      <c r="AH7">
        <v>-6.0170140418700001E-4</v>
      </c>
      <c r="AI7" t="s">
        <v>45</v>
      </c>
      <c r="AJ7" t="s">
        <v>58</v>
      </c>
      <c r="AK7">
        <v>0.437100985848</v>
      </c>
      <c r="AL7" t="s">
        <v>45</v>
      </c>
      <c r="AM7" t="s">
        <v>62</v>
      </c>
      <c r="AN7" t="s">
        <v>63</v>
      </c>
      <c r="AO7" t="s">
        <v>64</v>
      </c>
      <c r="AP7" t="s">
        <v>56</v>
      </c>
    </row>
    <row r="8" spans="1:42" x14ac:dyDescent="0.3">
      <c r="A8" t="s">
        <v>65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48</v>
      </c>
      <c r="K8">
        <v>17433281</v>
      </c>
      <c r="L8" t="s">
        <v>46</v>
      </c>
      <c r="M8">
        <v>913.73032142857096</v>
      </c>
      <c r="N8" t="s">
        <v>46</v>
      </c>
      <c r="O8">
        <v>2.4696171385064199E-2</v>
      </c>
      <c r="P8" t="s">
        <v>48</v>
      </c>
      <c r="Q8">
        <v>89.177916750527601</v>
      </c>
      <c r="R8" t="s">
        <v>48</v>
      </c>
      <c r="S8">
        <v>0.83393312702400002</v>
      </c>
      <c r="T8">
        <v>0.75</v>
      </c>
      <c r="U8" t="s">
        <v>48</v>
      </c>
      <c r="V8">
        <v>0.88572799622800003</v>
      </c>
      <c r="W8" t="s">
        <v>48</v>
      </c>
      <c r="X8">
        <v>0.77647501394399998</v>
      </c>
      <c r="Y8" t="s">
        <v>48</v>
      </c>
      <c r="Z8">
        <v>0.84094804639099996</v>
      </c>
      <c r="AA8" t="s">
        <v>48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45</v>
      </c>
      <c r="AG8">
        <v>4</v>
      </c>
      <c r="AH8">
        <v>-1.9759417336499998E-3</v>
      </c>
      <c r="AI8" t="s">
        <v>45</v>
      </c>
      <c r="AJ8" t="s">
        <v>53</v>
      </c>
      <c r="AK8">
        <v>2.0957752974900001E-2</v>
      </c>
      <c r="AL8" t="s">
        <v>48</v>
      </c>
      <c r="AM8" t="s">
        <v>54</v>
      </c>
      <c r="AN8" t="s">
        <v>55</v>
      </c>
      <c r="AO8" t="s">
        <v>55</v>
      </c>
      <c r="AP8" t="s">
        <v>56</v>
      </c>
    </row>
    <row r="9" spans="1:42" x14ac:dyDescent="0.3">
      <c r="A9" t="s">
        <v>66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48</v>
      </c>
      <c r="K9">
        <v>22033351</v>
      </c>
      <c r="L9" t="s">
        <v>46</v>
      </c>
      <c r="M9">
        <v>1185.41731696428</v>
      </c>
      <c r="N9" t="s">
        <v>58</v>
      </c>
      <c r="O9">
        <v>2.8467925827783101E-2</v>
      </c>
      <c r="P9" t="s">
        <v>48</v>
      </c>
      <c r="Q9">
        <v>86.012228655016898</v>
      </c>
      <c r="R9" t="s">
        <v>48</v>
      </c>
      <c r="S9">
        <v>0.91380022508699998</v>
      </c>
      <c r="T9">
        <v>0.8</v>
      </c>
      <c r="U9" t="s">
        <v>48</v>
      </c>
      <c r="V9">
        <v>0.93476878340500003</v>
      </c>
      <c r="W9" t="s">
        <v>48</v>
      </c>
      <c r="X9">
        <v>0.89055770815500002</v>
      </c>
      <c r="Y9" t="s">
        <v>48</v>
      </c>
      <c r="Z9">
        <v>0.84094804639099996</v>
      </c>
      <c r="AA9" t="s">
        <v>48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45</v>
      </c>
      <c r="AG9">
        <v>0</v>
      </c>
      <c r="AH9">
        <v>-9.0450211730900003E-4</v>
      </c>
      <c r="AI9" t="s">
        <v>45</v>
      </c>
      <c r="AJ9" t="s">
        <v>58</v>
      </c>
      <c r="AK9">
        <v>0.189935935537</v>
      </c>
      <c r="AL9" t="s">
        <v>45</v>
      </c>
      <c r="AM9" t="s">
        <v>67</v>
      </c>
      <c r="AN9" t="s">
        <v>67</v>
      </c>
      <c r="AO9" t="s">
        <v>68</v>
      </c>
      <c r="AP9" t="s">
        <v>56</v>
      </c>
    </row>
    <row r="10" spans="1:42" x14ac:dyDescent="0.3">
      <c r="A10" t="s">
        <v>69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45</v>
      </c>
      <c r="K10">
        <v>14006895</v>
      </c>
      <c r="L10" t="s">
        <v>46</v>
      </c>
      <c r="M10">
        <v>805.13880357142796</v>
      </c>
      <c r="N10" t="s">
        <v>47</v>
      </c>
      <c r="O10">
        <v>9.2175920851973694E-2</v>
      </c>
      <c r="P10" t="s">
        <v>45</v>
      </c>
      <c r="Q10">
        <v>66.844282907200906</v>
      </c>
      <c r="R10" t="s">
        <v>45</v>
      </c>
      <c r="S10">
        <v>0.71517038600399996</v>
      </c>
      <c r="T10">
        <v>0.75</v>
      </c>
      <c r="U10" t="s">
        <v>45</v>
      </c>
      <c r="V10">
        <v>0.77068912456500005</v>
      </c>
      <c r="W10" t="s">
        <v>48</v>
      </c>
      <c r="X10">
        <v>0.66347772384600001</v>
      </c>
      <c r="Y10" t="s">
        <v>45</v>
      </c>
      <c r="Z10">
        <v>0.99584488300200003</v>
      </c>
      <c r="AA10" t="s">
        <v>48</v>
      </c>
      <c r="AB10" s="2">
        <v>6.3636890642999997E-20</v>
      </c>
      <c r="AC10" t="s">
        <v>61</v>
      </c>
      <c r="AD10">
        <v>16</v>
      </c>
      <c r="AE10">
        <v>-1.9789055870399999E-3</v>
      </c>
      <c r="AF10" t="s">
        <v>45</v>
      </c>
      <c r="AG10">
        <v>32</v>
      </c>
      <c r="AH10">
        <v>-2.1860258954700001E-3</v>
      </c>
      <c r="AI10" t="s">
        <v>45</v>
      </c>
      <c r="AJ10" t="s">
        <v>53</v>
      </c>
      <c r="AK10">
        <v>0.49177530350199999</v>
      </c>
      <c r="AL10" t="s">
        <v>45</v>
      </c>
      <c r="AM10" t="s">
        <v>54</v>
      </c>
      <c r="AN10" t="s">
        <v>55</v>
      </c>
      <c r="AO10" t="s">
        <v>55</v>
      </c>
      <c r="AP10" t="s">
        <v>56</v>
      </c>
    </row>
    <row r="11" spans="1:42" x14ac:dyDescent="0.3">
      <c r="A11" t="s">
        <v>70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48</v>
      </c>
      <c r="K11">
        <v>7066429</v>
      </c>
      <c r="L11" t="s">
        <v>46</v>
      </c>
      <c r="M11">
        <v>464.056136160714</v>
      </c>
      <c r="N11" t="s">
        <v>47</v>
      </c>
      <c r="O11">
        <v>0.11394761267414399</v>
      </c>
      <c r="P11" t="s">
        <v>45</v>
      </c>
      <c r="Q11">
        <v>90.7266167774645</v>
      </c>
      <c r="R11" t="s">
        <v>48</v>
      </c>
      <c r="S11">
        <v>0.86005195294199999</v>
      </c>
      <c r="T11">
        <v>0.75</v>
      </c>
      <c r="U11" t="s">
        <v>48</v>
      </c>
      <c r="V11">
        <v>0.86611846823299998</v>
      </c>
      <c r="W11" t="s">
        <v>48</v>
      </c>
      <c r="X11">
        <v>0.85246563440699996</v>
      </c>
      <c r="Y11" t="s">
        <v>48</v>
      </c>
      <c r="Z11">
        <v>0.99999999999699996</v>
      </c>
      <c r="AA11" t="s">
        <v>48</v>
      </c>
      <c r="AB11">
        <v>7.1573271143099998E-2</v>
      </c>
      <c r="AC11" t="s">
        <v>61</v>
      </c>
      <c r="AD11">
        <v>1</v>
      </c>
      <c r="AE11">
        <v>-1.40218418522E-3</v>
      </c>
      <c r="AF11" t="s">
        <v>45</v>
      </c>
      <c r="AG11">
        <v>1</v>
      </c>
      <c r="AH11">
        <v>-1.5446375712E-3</v>
      </c>
      <c r="AI11" t="s">
        <v>45</v>
      </c>
      <c r="AJ11" t="s">
        <v>53</v>
      </c>
      <c r="AK11">
        <v>2.1020555059900001E-2</v>
      </c>
      <c r="AL11" t="s">
        <v>48</v>
      </c>
      <c r="AM11" t="s">
        <v>54</v>
      </c>
      <c r="AN11" t="s">
        <v>55</v>
      </c>
      <c r="AO11" t="s">
        <v>55</v>
      </c>
      <c r="AP11" t="s">
        <v>56</v>
      </c>
    </row>
    <row r="12" spans="1:42" x14ac:dyDescent="0.3">
      <c r="A12" t="s">
        <v>71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48</v>
      </c>
      <c r="K12">
        <v>17754371</v>
      </c>
      <c r="L12" t="s">
        <v>46</v>
      </c>
      <c r="M12">
        <v>930.35910044642799</v>
      </c>
      <c r="N12" t="s">
        <v>46</v>
      </c>
      <c r="O12">
        <v>3.0835956609208098E-2</v>
      </c>
      <c r="P12" t="s">
        <v>48</v>
      </c>
      <c r="Q12">
        <v>91.403641646160807</v>
      </c>
      <c r="R12" t="s">
        <v>48</v>
      </c>
      <c r="S12">
        <v>0.92241757442899996</v>
      </c>
      <c r="T12">
        <v>0.8</v>
      </c>
      <c r="U12" t="s">
        <v>48</v>
      </c>
      <c r="V12">
        <v>0.93549013221400001</v>
      </c>
      <c r="W12" t="s">
        <v>48</v>
      </c>
      <c r="X12">
        <v>0.90546281150300001</v>
      </c>
      <c r="Y12" t="s">
        <v>48</v>
      </c>
      <c r="Z12">
        <v>0.99584488300200003</v>
      </c>
      <c r="AA12" t="s">
        <v>48</v>
      </c>
      <c r="AB12" s="2">
        <v>1.9426516500300002E-5</v>
      </c>
      <c r="AC12" t="s">
        <v>61</v>
      </c>
      <c r="AD12">
        <v>0</v>
      </c>
      <c r="AE12">
        <v>-9.4972264081299995E-4</v>
      </c>
      <c r="AF12" t="s">
        <v>45</v>
      </c>
      <c r="AG12">
        <v>0</v>
      </c>
      <c r="AH12">
        <v>-1.02739556868E-3</v>
      </c>
      <c r="AI12" t="s">
        <v>45</v>
      </c>
      <c r="AJ12" t="s">
        <v>58</v>
      </c>
      <c r="AK12">
        <v>0.51483469282299998</v>
      </c>
      <c r="AL12" t="s">
        <v>45</v>
      </c>
      <c r="AM12" t="s">
        <v>54</v>
      </c>
      <c r="AN12" t="s">
        <v>55</v>
      </c>
      <c r="AO12" t="s">
        <v>55</v>
      </c>
      <c r="AP12" t="s">
        <v>56</v>
      </c>
    </row>
    <row r="13" spans="1:42" x14ac:dyDescent="0.3">
      <c r="A13" t="s">
        <v>72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48</v>
      </c>
      <c r="K13">
        <v>10785103</v>
      </c>
      <c r="L13" t="s">
        <v>46</v>
      </c>
      <c r="M13">
        <v>558.100283482142</v>
      </c>
      <c r="N13" t="s">
        <v>47</v>
      </c>
      <c r="O13">
        <v>5.3446254015539797E-2</v>
      </c>
      <c r="P13" t="s">
        <v>45</v>
      </c>
      <c r="Q13">
        <v>89.865699219691706</v>
      </c>
      <c r="R13" t="s">
        <v>48</v>
      </c>
      <c r="S13">
        <v>0.85142210424300002</v>
      </c>
      <c r="T13">
        <v>0.75</v>
      </c>
      <c r="U13" t="s">
        <v>48</v>
      </c>
      <c r="V13">
        <v>0.85479847984799995</v>
      </c>
      <c r="W13" t="s">
        <v>48</v>
      </c>
      <c r="X13">
        <v>0.84338390378999994</v>
      </c>
      <c r="Y13" t="s">
        <v>48</v>
      </c>
      <c r="Z13">
        <v>0.99999999999699996</v>
      </c>
      <c r="AA13" t="s">
        <v>48</v>
      </c>
      <c r="AB13">
        <v>0.428180738482</v>
      </c>
      <c r="AC13" t="s">
        <v>61</v>
      </c>
      <c r="AD13">
        <v>1</v>
      </c>
      <c r="AE13">
        <v>-1.4636248033299999E-3</v>
      </c>
      <c r="AF13" t="s">
        <v>45</v>
      </c>
      <c r="AG13">
        <v>1</v>
      </c>
      <c r="AH13">
        <v>-1.6776323415200001E-3</v>
      </c>
      <c r="AI13" t="s">
        <v>45</v>
      </c>
      <c r="AJ13" t="s">
        <v>53</v>
      </c>
      <c r="AK13">
        <v>0.39439926458699998</v>
      </c>
      <c r="AL13" t="s">
        <v>45</v>
      </c>
      <c r="AM13" t="s">
        <v>54</v>
      </c>
      <c r="AN13" t="s">
        <v>55</v>
      </c>
      <c r="AO13" t="s">
        <v>55</v>
      </c>
      <c r="AP13" t="s">
        <v>56</v>
      </c>
    </row>
    <row r="14" spans="1:42" x14ac:dyDescent="0.3">
      <c r="A14" t="s">
        <v>73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48</v>
      </c>
      <c r="K14">
        <v>5094671</v>
      </c>
      <c r="L14" t="s">
        <v>46</v>
      </c>
      <c r="M14">
        <v>251.071111607142</v>
      </c>
      <c r="N14" t="s">
        <v>47</v>
      </c>
      <c r="O14">
        <v>0.230997302346864</v>
      </c>
      <c r="P14" t="s">
        <v>45</v>
      </c>
      <c r="Q14">
        <v>98.546922361137007</v>
      </c>
      <c r="R14" t="s">
        <v>48</v>
      </c>
      <c r="S14">
        <v>0.93672087825700001</v>
      </c>
      <c r="T14">
        <v>0.8</v>
      </c>
      <c r="U14" t="s">
        <v>48</v>
      </c>
      <c r="V14">
        <v>0.94644837830799999</v>
      </c>
      <c r="W14" t="s">
        <v>48</v>
      </c>
      <c r="X14">
        <v>0.92544992874099996</v>
      </c>
      <c r="Y14" t="s">
        <v>48</v>
      </c>
      <c r="Z14">
        <v>0.95412926422199995</v>
      </c>
      <c r="AA14" t="s">
        <v>48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45</v>
      </c>
      <c r="AG14">
        <v>0</v>
      </c>
      <c r="AH14">
        <v>-1.03585050821E-3</v>
      </c>
      <c r="AI14" t="s">
        <v>45</v>
      </c>
      <c r="AJ14" t="s">
        <v>58</v>
      </c>
      <c r="AK14">
        <v>0.49795820839600002</v>
      </c>
      <c r="AL14" t="s">
        <v>45</v>
      </c>
      <c r="AM14" t="s">
        <v>74</v>
      </c>
      <c r="AN14" t="s">
        <v>68</v>
      </c>
      <c r="AO14" t="s">
        <v>74</v>
      </c>
      <c r="AP14" t="s">
        <v>75</v>
      </c>
    </row>
    <row r="15" spans="1:42" x14ac:dyDescent="0.3">
      <c r="A15" t="s">
        <v>76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48</v>
      </c>
      <c r="K15">
        <v>20334208</v>
      </c>
      <c r="L15" t="s">
        <v>46</v>
      </c>
      <c r="M15">
        <v>1124.4827499999999</v>
      </c>
      <c r="N15" t="s">
        <v>58</v>
      </c>
      <c r="O15">
        <v>1.7101416588541599E-2</v>
      </c>
      <c r="P15" t="s">
        <v>48</v>
      </c>
      <c r="Q15">
        <v>81.284425153293896</v>
      </c>
      <c r="R15" t="s">
        <v>45</v>
      </c>
      <c r="S15">
        <v>0.79665174741400002</v>
      </c>
      <c r="T15">
        <v>0.8</v>
      </c>
      <c r="U15" t="s">
        <v>45</v>
      </c>
      <c r="V15">
        <v>0.83677263658699996</v>
      </c>
      <c r="W15" t="s">
        <v>48</v>
      </c>
      <c r="X15">
        <v>0.75502261252000002</v>
      </c>
      <c r="Y15" t="s">
        <v>45</v>
      </c>
      <c r="Z15">
        <v>0.99584488300200003</v>
      </c>
      <c r="AA15" t="s">
        <v>48</v>
      </c>
      <c r="AB15" s="2">
        <v>4.14918234968E-14</v>
      </c>
      <c r="AC15" t="s">
        <v>61</v>
      </c>
      <c r="AD15">
        <v>0</v>
      </c>
      <c r="AE15">
        <v>-2.4166095521800002E-3</v>
      </c>
      <c r="AF15" t="s">
        <v>45</v>
      </c>
      <c r="AG15">
        <v>7</v>
      </c>
      <c r="AH15">
        <v>-1.85469835122E-3</v>
      </c>
      <c r="AI15" t="s">
        <v>45</v>
      </c>
      <c r="AJ15" t="s">
        <v>53</v>
      </c>
      <c r="AK15">
        <v>0.51173002615999996</v>
      </c>
      <c r="AL15" t="s">
        <v>45</v>
      </c>
      <c r="AM15" t="s">
        <v>54</v>
      </c>
      <c r="AN15" t="s">
        <v>55</v>
      </c>
      <c r="AO15" t="s">
        <v>55</v>
      </c>
      <c r="AP15" t="s">
        <v>56</v>
      </c>
    </row>
    <row r="16" spans="1:42" x14ac:dyDescent="0.3">
      <c r="A16" t="s">
        <v>77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48</v>
      </c>
      <c r="K16">
        <v>20643048</v>
      </c>
      <c r="L16" t="s">
        <v>46</v>
      </c>
      <c r="M16">
        <v>1088.1750982142801</v>
      </c>
      <c r="N16" t="s">
        <v>58</v>
      </c>
      <c r="O16">
        <v>1.45294769171346E-2</v>
      </c>
      <c r="P16" t="s">
        <v>48</v>
      </c>
      <c r="Q16">
        <v>90.369509939564594</v>
      </c>
      <c r="R16" t="s">
        <v>48</v>
      </c>
      <c r="S16">
        <v>0.78765803212300001</v>
      </c>
      <c r="T16">
        <v>0.75</v>
      </c>
      <c r="U16" t="s">
        <v>48</v>
      </c>
      <c r="V16">
        <v>0.82619260361699998</v>
      </c>
      <c r="W16" t="s">
        <v>48</v>
      </c>
      <c r="X16">
        <v>0.74425854228300004</v>
      </c>
      <c r="Y16" t="s">
        <v>45</v>
      </c>
      <c r="Z16">
        <v>0.84094804639099996</v>
      </c>
      <c r="AA16" t="s">
        <v>48</v>
      </c>
      <c r="AB16" s="2">
        <v>1.13163481915E-41</v>
      </c>
      <c r="AC16" t="s">
        <v>61</v>
      </c>
      <c r="AD16">
        <v>19</v>
      </c>
      <c r="AE16">
        <v>-2.2137128389300002E-3</v>
      </c>
      <c r="AF16" t="s">
        <v>45</v>
      </c>
      <c r="AG16">
        <v>39</v>
      </c>
      <c r="AH16">
        <v>-2.66211294363E-3</v>
      </c>
      <c r="AI16" t="s">
        <v>45</v>
      </c>
      <c r="AJ16" t="s">
        <v>58</v>
      </c>
      <c r="AK16">
        <v>0.119146051012</v>
      </c>
      <c r="AL16" t="s">
        <v>45</v>
      </c>
      <c r="AM16" t="s">
        <v>54</v>
      </c>
      <c r="AN16" t="s">
        <v>55</v>
      </c>
      <c r="AO16" t="s">
        <v>55</v>
      </c>
      <c r="AP16" t="s">
        <v>75</v>
      </c>
    </row>
    <row r="17" spans="1:42" x14ac:dyDescent="0.3">
      <c r="A17" t="s">
        <v>78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48</v>
      </c>
      <c r="K17">
        <v>10710545</v>
      </c>
      <c r="L17" t="s">
        <v>46</v>
      </c>
      <c r="M17">
        <v>534.59106026785696</v>
      </c>
      <c r="N17" t="s">
        <v>47</v>
      </c>
      <c r="O17">
        <v>6.5096507697174899E-3</v>
      </c>
      <c r="P17" t="s">
        <v>48</v>
      </c>
      <c r="Q17">
        <v>97.504980354989598</v>
      </c>
      <c r="R17" t="s">
        <v>48</v>
      </c>
      <c r="S17">
        <v>0.81498399209100003</v>
      </c>
      <c r="T17">
        <v>0.75</v>
      </c>
      <c r="U17" t="s">
        <v>48</v>
      </c>
      <c r="V17">
        <v>0.84060079458600001</v>
      </c>
      <c r="W17" t="s">
        <v>48</v>
      </c>
      <c r="X17">
        <v>0.78490072260199995</v>
      </c>
      <c r="Y17" t="s">
        <v>48</v>
      </c>
      <c r="Z17">
        <v>0.95412926422199995</v>
      </c>
      <c r="AA17" t="s">
        <v>48</v>
      </c>
      <c r="AB17" s="2">
        <v>7.2918333866500002E-10</v>
      </c>
      <c r="AC17" t="s">
        <v>61</v>
      </c>
      <c r="AD17">
        <v>1</v>
      </c>
      <c r="AE17">
        <v>-2.40615786239E-3</v>
      </c>
      <c r="AF17" t="s">
        <v>45</v>
      </c>
      <c r="AG17">
        <v>30</v>
      </c>
      <c r="AH17">
        <v>-2.9711635094500002E-3</v>
      </c>
      <c r="AI17" t="s">
        <v>45</v>
      </c>
      <c r="AJ17" t="s">
        <v>58</v>
      </c>
      <c r="AK17">
        <v>8.7674190991199996E-2</v>
      </c>
      <c r="AL17" t="s">
        <v>45</v>
      </c>
      <c r="AM17" t="s">
        <v>54</v>
      </c>
      <c r="AN17" t="s">
        <v>55</v>
      </c>
      <c r="AO17" t="s">
        <v>55</v>
      </c>
      <c r="AP17" t="s">
        <v>75</v>
      </c>
    </row>
    <row r="18" spans="1:42" x14ac:dyDescent="0.3">
      <c r="A18" t="s">
        <v>79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48</v>
      </c>
      <c r="K18">
        <v>17936069</v>
      </c>
      <c r="L18" t="s">
        <v>46</v>
      </c>
      <c r="M18">
        <v>943.90495535714194</v>
      </c>
      <c r="N18" t="s">
        <v>46</v>
      </c>
      <c r="O18">
        <v>2.62128193706254E-2</v>
      </c>
      <c r="P18" t="s">
        <v>48</v>
      </c>
      <c r="Q18">
        <v>91.979808239217107</v>
      </c>
      <c r="R18" t="s">
        <v>48</v>
      </c>
      <c r="S18">
        <v>0.92465272432400003</v>
      </c>
      <c r="T18">
        <v>0.8</v>
      </c>
      <c r="U18" t="s">
        <v>48</v>
      </c>
      <c r="V18">
        <v>0.94351811425300003</v>
      </c>
      <c r="W18" t="s">
        <v>48</v>
      </c>
      <c r="X18">
        <v>0.90463217548999997</v>
      </c>
      <c r="Y18" t="s">
        <v>48</v>
      </c>
      <c r="Z18">
        <v>0.95412926422199995</v>
      </c>
      <c r="AA18" t="s">
        <v>48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45</v>
      </c>
      <c r="AG18">
        <v>0</v>
      </c>
      <c r="AH18">
        <v>-7.5951055175899995E-4</v>
      </c>
      <c r="AI18" t="s">
        <v>45</v>
      </c>
      <c r="AJ18" t="s">
        <v>58</v>
      </c>
      <c r="AK18">
        <v>0.35464617818900002</v>
      </c>
      <c r="AL18" t="s">
        <v>45</v>
      </c>
      <c r="AM18" t="s">
        <v>80</v>
      </c>
      <c r="AN18" t="s">
        <v>80</v>
      </c>
      <c r="AO18" t="s">
        <v>68</v>
      </c>
      <c r="AP18" t="s">
        <v>75</v>
      </c>
    </row>
    <row r="19" spans="1:42" x14ac:dyDescent="0.3">
      <c r="A19" t="s">
        <v>81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48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48</v>
      </c>
      <c r="Q19">
        <v>93.894403266475194</v>
      </c>
      <c r="R19" t="s">
        <v>48</v>
      </c>
      <c r="S19">
        <v>0.93862031160799997</v>
      </c>
      <c r="T19">
        <v>0.8</v>
      </c>
      <c r="U19" t="s">
        <v>48</v>
      </c>
      <c r="V19">
        <v>0.96071821936299995</v>
      </c>
      <c r="W19" t="s">
        <v>48</v>
      </c>
      <c r="X19">
        <v>0.91538393382000005</v>
      </c>
      <c r="Y19" t="s">
        <v>48</v>
      </c>
      <c r="Z19">
        <v>0.84094804639099996</v>
      </c>
      <c r="AA19" t="s">
        <v>48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48</v>
      </c>
      <c r="AG19">
        <v>0</v>
      </c>
      <c r="AH19">
        <v>-5.2041113403899998E-4</v>
      </c>
      <c r="AI19" t="s">
        <v>45</v>
      </c>
      <c r="AJ19" t="s">
        <v>58</v>
      </c>
      <c r="AK19">
        <v>0.226427031626</v>
      </c>
      <c r="AL19" t="s">
        <v>45</v>
      </c>
      <c r="AM19" t="s">
        <v>82</v>
      </c>
      <c r="AN19" t="s">
        <v>68</v>
      </c>
      <c r="AO19" t="s">
        <v>82</v>
      </c>
      <c r="AP19" t="s">
        <v>75</v>
      </c>
    </row>
    <row r="20" spans="1:42" x14ac:dyDescent="0.3">
      <c r="A20" t="s">
        <v>83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48</v>
      </c>
      <c r="K20">
        <v>19084469</v>
      </c>
      <c r="L20" t="s">
        <v>46</v>
      </c>
      <c r="M20">
        <v>1011.43212946428</v>
      </c>
      <c r="N20" t="s">
        <v>58</v>
      </c>
      <c r="O20">
        <v>1.40061361369655E-2</v>
      </c>
      <c r="P20" t="s">
        <v>48</v>
      </c>
      <c r="Q20">
        <v>90.034218474667995</v>
      </c>
      <c r="R20" t="s">
        <v>48</v>
      </c>
      <c r="S20">
        <v>0.89321306275000001</v>
      </c>
      <c r="T20">
        <v>0.8</v>
      </c>
      <c r="U20" t="s">
        <v>48</v>
      </c>
      <c r="V20">
        <v>0.91864897025400005</v>
      </c>
      <c r="W20" t="s">
        <v>48</v>
      </c>
      <c r="X20">
        <v>0.86560579635500001</v>
      </c>
      <c r="Y20" t="s">
        <v>48</v>
      </c>
      <c r="Z20">
        <v>0.95412926422199995</v>
      </c>
      <c r="AA20" t="s">
        <v>48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45</v>
      </c>
      <c r="AG20">
        <v>0</v>
      </c>
      <c r="AH20">
        <v>-1.1247689191800001E-3</v>
      </c>
      <c r="AI20" t="s">
        <v>45</v>
      </c>
      <c r="AJ20" t="s">
        <v>58</v>
      </c>
      <c r="AK20">
        <v>0.104406147166</v>
      </c>
      <c r="AL20" t="s">
        <v>45</v>
      </c>
      <c r="AM20" t="s">
        <v>54</v>
      </c>
      <c r="AN20" t="s">
        <v>55</v>
      </c>
      <c r="AO20" t="s">
        <v>55</v>
      </c>
      <c r="AP20" t="s">
        <v>75</v>
      </c>
    </row>
    <row r="21" spans="1:42" x14ac:dyDescent="0.3">
      <c r="A21" t="s">
        <v>84</v>
      </c>
      <c r="B21" t="s">
        <v>85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45</v>
      </c>
      <c r="K21">
        <v>22430099</v>
      </c>
      <c r="L21" t="s">
        <v>46</v>
      </c>
      <c r="M21">
        <v>1210.14916964285</v>
      </c>
      <c r="N21" t="s">
        <v>86</v>
      </c>
      <c r="O21">
        <v>1.7993861776996401E-2</v>
      </c>
      <c r="P21" t="s">
        <v>48</v>
      </c>
      <c r="Q21">
        <v>78.970534184664402</v>
      </c>
      <c r="R21" t="s">
        <v>45</v>
      </c>
      <c r="S21">
        <v>0.87740910981999998</v>
      </c>
      <c r="T21">
        <v>0.8</v>
      </c>
      <c r="U21" t="s">
        <v>48</v>
      </c>
      <c r="V21">
        <v>0.91600512902200004</v>
      </c>
      <c r="W21" t="s">
        <v>48</v>
      </c>
      <c r="X21">
        <v>0.83648375679599996</v>
      </c>
      <c r="Y21" t="s">
        <v>48</v>
      </c>
      <c r="Z21">
        <v>0.99584488300200003</v>
      </c>
      <c r="AA21" t="s">
        <v>48</v>
      </c>
      <c r="AB21" s="2">
        <v>1.1016419011400001E-30</v>
      </c>
      <c r="AC21" t="s">
        <v>61</v>
      </c>
      <c r="AD21">
        <v>0</v>
      </c>
      <c r="AE21">
        <v>-6.3613331278699996E-4</v>
      </c>
      <c r="AF21" t="s">
        <v>45</v>
      </c>
      <c r="AG21">
        <v>0</v>
      </c>
      <c r="AH21">
        <v>-6.0429444399499996E-4</v>
      </c>
      <c r="AI21" t="s">
        <v>45</v>
      </c>
      <c r="AJ21" t="s">
        <v>58</v>
      </c>
      <c r="AK21">
        <v>0.10825808048500001</v>
      </c>
      <c r="AL21" t="s">
        <v>45</v>
      </c>
      <c r="AM21" t="s">
        <v>87</v>
      </c>
      <c r="AN21" t="s">
        <v>87</v>
      </c>
      <c r="AO21" t="s">
        <v>68</v>
      </c>
      <c r="AP21" t="s">
        <v>75</v>
      </c>
    </row>
    <row r="22" spans="1:42" x14ac:dyDescent="0.3">
      <c r="A22" t="s">
        <v>88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48</v>
      </c>
      <c r="K22">
        <v>22517755</v>
      </c>
      <c r="L22" t="s">
        <v>46</v>
      </c>
      <c r="M22">
        <v>1216.7322946428501</v>
      </c>
      <c r="N22" t="s">
        <v>86</v>
      </c>
      <c r="O22">
        <v>1.7442469768427699E-2</v>
      </c>
      <c r="P22" t="s">
        <v>48</v>
      </c>
      <c r="Q22">
        <v>86.730652985390094</v>
      </c>
      <c r="R22" t="s">
        <v>48</v>
      </c>
      <c r="S22">
        <v>0.88872730114700005</v>
      </c>
      <c r="T22">
        <v>0.8</v>
      </c>
      <c r="U22" t="s">
        <v>48</v>
      </c>
      <c r="V22">
        <v>0.928814376163</v>
      </c>
      <c r="W22" t="s">
        <v>48</v>
      </c>
      <c r="X22">
        <v>0.846413129115</v>
      </c>
      <c r="Y22" t="s">
        <v>48</v>
      </c>
      <c r="Z22">
        <v>0.84094804639099996</v>
      </c>
      <c r="AA22" t="s">
        <v>48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45</v>
      </c>
      <c r="AG22">
        <v>0</v>
      </c>
      <c r="AH22">
        <v>-8.11192068487E-4</v>
      </c>
      <c r="AI22" t="s">
        <v>45</v>
      </c>
      <c r="AJ22" t="s">
        <v>53</v>
      </c>
      <c r="AK22">
        <v>0.51077920771300001</v>
      </c>
      <c r="AL22" t="s">
        <v>45</v>
      </c>
      <c r="AM22" t="s">
        <v>54</v>
      </c>
      <c r="AN22" t="s">
        <v>55</v>
      </c>
      <c r="AO22" t="s">
        <v>55</v>
      </c>
      <c r="AP22" t="s">
        <v>75</v>
      </c>
    </row>
    <row r="23" spans="1:42" x14ac:dyDescent="0.3">
      <c r="A23" t="s">
        <v>89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48</v>
      </c>
      <c r="K23">
        <v>22830617</v>
      </c>
      <c r="L23" t="s">
        <v>46</v>
      </c>
      <c r="M23">
        <v>1020.3599884868401</v>
      </c>
      <c r="N23" t="s">
        <v>47</v>
      </c>
      <c r="O23">
        <v>6.6962896060814805E-2</v>
      </c>
      <c r="P23" t="s">
        <v>45</v>
      </c>
      <c r="Q23">
        <v>85.485196026089298</v>
      </c>
      <c r="R23" t="s">
        <v>48</v>
      </c>
      <c r="S23">
        <v>0.94188499625699995</v>
      </c>
      <c r="T23">
        <v>0.85</v>
      </c>
      <c r="U23" t="s">
        <v>48</v>
      </c>
      <c r="V23">
        <v>0.94357274064600005</v>
      </c>
      <c r="W23" t="s">
        <v>48</v>
      </c>
      <c r="X23">
        <v>0.93797698590400003</v>
      </c>
      <c r="Y23" t="s">
        <v>48</v>
      </c>
      <c r="Z23">
        <v>0.99584488300200003</v>
      </c>
      <c r="AA23" t="s">
        <v>48</v>
      </c>
      <c r="AB23">
        <v>0.16726694342699999</v>
      </c>
      <c r="AC23" t="s">
        <v>61</v>
      </c>
      <c r="AD23">
        <v>0</v>
      </c>
      <c r="AE23">
        <v>-7.2598278346800002E-4</v>
      </c>
      <c r="AF23" t="s">
        <v>45</v>
      </c>
      <c r="AG23">
        <v>0</v>
      </c>
      <c r="AH23">
        <v>-3.31898110402E-4</v>
      </c>
      <c r="AI23" t="s">
        <v>48</v>
      </c>
      <c r="AJ23" t="s">
        <v>58</v>
      </c>
      <c r="AK23">
        <v>0.42484979272399997</v>
      </c>
      <c r="AL23" t="s">
        <v>45</v>
      </c>
      <c r="AM23" t="s">
        <v>54</v>
      </c>
      <c r="AN23" t="s">
        <v>55</v>
      </c>
      <c r="AO23" t="s">
        <v>55</v>
      </c>
      <c r="AP23" t="s">
        <v>75</v>
      </c>
    </row>
    <row r="24" spans="1:42" x14ac:dyDescent="0.3">
      <c r="A24" t="s">
        <v>90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48</v>
      </c>
      <c r="K24">
        <v>11262793</v>
      </c>
      <c r="L24" t="s">
        <v>46</v>
      </c>
      <c r="M24">
        <v>579.44845089285695</v>
      </c>
      <c r="N24" t="s">
        <v>47</v>
      </c>
      <c r="O24">
        <v>3.4966448612757897E-2</v>
      </c>
      <c r="P24" t="s">
        <v>48</v>
      </c>
      <c r="Q24">
        <v>90.212055725029103</v>
      </c>
      <c r="R24" t="s">
        <v>48</v>
      </c>
      <c r="S24">
        <v>0.96027938615099995</v>
      </c>
      <c r="T24">
        <v>0.8</v>
      </c>
      <c r="U24" t="s">
        <v>48</v>
      </c>
      <c r="V24">
        <v>0.966781090447</v>
      </c>
      <c r="W24" t="s">
        <v>48</v>
      </c>
      <c r="X24">
        <v>0.95389709549000001</v>
      </c>
      <c r="Y24" t="s">
        <v>48</v>
      </c>
      <c r="Z24">
        <v>0.99584488300200003</v>
      </c>
      <c r="AA24" t="s">
        <v>48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48</v>
      </c>
      <c r="AG24">
        <v>0</v>
      </c>
      <c r="AH24">
        <v>-1.1747108000599999E-4</v>
      </c>
      <c r="AI24" t="s">
        <v>48</v>
      </c>
      <c r="AJ24" t="s">
        <v>58</v>
      </c>
      <c r="AK24">
        <v>0.22736004950899999</v>
      </c>
      <c r="AL24" t="s">
        <v>45</v>
      </c>
      <c r="AM24" t="s">
        <v>91</v>
      </c>
      <c r="AN24" t="s">
        <v>91</v>
      </c>
      <c r="AO24" t="s">
        <v>68</v>
      </c>
      <c r="AP24" t="s">
        <v>75</v>
      </c>
    </row>
    <row r="25" spans="1:42" x14ac:dyDescent="0.3">
      <c r="A25" t="s">
        <v>92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48</v>
      </c>
      <c r="K25">
        <v>19181201</v>
      </c>
      <c r="L25" t="s">
        <v>46</v>
      </c>
      <c r="M25">
        <v>1009.90740625</v>
      </c>
      <c r="N25" t="s">
        <v>58</v>
      </c>
      <c r="O25">
        <v>2.7961230170036398E-2</v>
      </c>
      <c r="P25" t="s">
        <v>48</v>
      </c>
      <c r="Q25">
        <v>92.311997677198406</v>
      </c>
      <c r="R25" t="s">
        <v>48</v>
      </c>
      <c r="S25">
        <v>0.93572305021199997</v>
      </c>
      <c r="T25">
        <v>0.8</v>
      </c>
      <c r="U25" t="s">
        <v>48</v>
      </c>
      <c r="V25">
        <v>0.94773280897900003</v>
      </c>
      <c r="W25" t="s">
        <v>48</v>
      </c>
      <c r="X25">
        <v>0.92217729258100001</v>
      </c>
      <c r="Y25" t="s">
        <v>48</v>
      </c>
      <c r="Z25">
        <v>0.95412926422199995</v>
      </c>
      <c r="AA25" t="s">
        <v>48</v>
      </c>
      <c r="AB25" s="2">
        <v>1.3904190258299999E-5</v>
      </c>
      <c r="AC25" t="s">
        <v>61</v>
      </c>
      <c r="AD25">
        <v>0</v>
      </c>
      <c r="AE25">
        <v>-6.2310046942700001E-4</v>
      </c>
      <c r="AF25" t="s">
        <v>45</v>
      </c>
      <c r="AG25">
        <v>0</v>
      </c>
      <c r="AH25">
        <v>-7.2414977685899998E-4</v>
      </c>
      <c r="AI25" t="s">
        <v>45</v>
      </c>
      <c r="AJ25" t="s">
        <v>58</v>
      </c>
      <c r="AK25">
        <v>0.13190919093199999</v>
      </c>
      <c r="AL25" t="s">
        <v>45</v>
      </c>
      <c r="AM25" t="s">
        <v>93</v>
      </c>
      <c r="AN25" t="s">
        <v>93</v>
      </c>
      <c r="AO25" t="s">
        <v>68</v>
      </c>
      <c r="AP25" t="s">
        <v>75</v>
      </c>
    </row>
    <row r="26" spans="1:42" x14ac:dyDescent="0.3">
      <c r="A26" t="s">
        <v>94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48</v>
      </c>
      <c r="K26">
        <v>21795042</v>
      </c>
      <c r="L26" t="s">
        <v>46</v>
      </c>
      <c r="M26">
        <v>1153.0040535714199</v>
      </c>
      <c r="N26" t="s">
        <v>58</v>
      </c>
      <c r="O26">
        <v>2.0941007978298499E-2</v>
      </c>
      <c r="P26" t="s">
        <v>48</v>
      </c>
      <c r="Q26">
        <v>89.941047147556901</v>
      </c>
      <c r="R26" t="s">
        <v>48</v>
      </c>
      <c r="S26">
        <v>0.89826064096500002</v>
      </c>
      <c r="T26">
        <v>0.8</v>
      </c>
      <c r="U26" t="s">
        <v>48</v>
      </c>
      <c r="V26">
        <v>0.94463606031500003</v>
      </c>
      <c r="W26" t="s">
        <v>48</v>
      </c>
      <c r="X26">
        <v>0.85869474928400003</v>
      </c>
      <c r="Y26" t="s">
        <v>48</v>
      </c>
      <c r="Z26">
        <v>0.67793689645199995</v>
      </c>
      <c r="AA26" t="s">
        <v>48</v>
      </c>
      <c r="AB26" s="2">
        <v>1.86479146868E-37</v>
      </c>
      <c r="AC26" t="s">
        <v>61</v>
      </c>
      <c r="AD26">
        <v>0</v>
      </c>
      <c r="AE26">
        <v>-6.0048390003199995E-4</v>
      </c>
      <c r="AF26" t="s">
        <v>45</v>
      </c>
      <c r="AG26">
        <v>3</v>
      </c>
      <c r="AH26">
        <v>-5.1121202553399997E-4</v>
      </c>
      <c r="AI26" t="s">
        <v>45</v>
      </c>
      <c r="AJ26" t="s">
        <v>58</v>
      </c>
      <c r="AK26">
        <v>0.32890865254500001</v>
      </c>
      <c r="AL26" t="s">
        <v>45</v>
      </c>
      <c r="AM26" t="s">
        <v>54</v>
      </c>
      <c r="AN26" t="s">
        <v>55</v>
      </c>
      <c r="AO26" t="s">
        <v>55</v>
      </c>
      <c r="AP26" t="s">
        <v>75</v>
      </c>
    </row>
    <row r="27" spans="1:42" x14ac:dyDescent="0.3">
      <c r="A27" t="s">
        <v>95</v>
      </c>
      <c r="B27" t="s">
        <v>85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48</v>
      </c>
      <c r="K27">
        <v>13800416</v>
      </c>
      <c r="L27" t="s">
        <v>46</v>
      </c>
      <c r="M27">
        <v>717.56914508928503</v>
      </c>
      <c r="N27" t="s">
        <v>47</v>
      </c>
      <c r="O27">
        <v>2.7595836955968199E-2</v>
      </c>
      <c r="P27" t="s">
        <v>48</v>
      </c>
      <c r="Q27">
        <v>95.107780357207702</v>
      </c>
      <c r="R27" t="s">
        <v>48</v>
      </c>
      <c r="S27">
        <v>0.846082557081</v>
      </c>
      <c r="T27">
        <v>0.8</v>
      </c>
      <c r="U27" t="s">
        <v>48</v>
      </c>
      <c r="V27">
        <v>0.94004407294000003</v>
      </c>
      <c r="W27" t="s">
        <v>48</v>
      </c>
      <c r="X27">
        <v>0.74762538783200005</v>
      </c>
      <c r="Y27" t="s">
        <v>45</v>
      </c>
      <c r="Z27">
        <v>0.358420132025</v>
      </c>
      <c r="AA27" t="s">
        <v>48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45</v>
      </c>
      <c r="AG27">
        <v>5</v>
      </c>
      <c r="AH27">
        <v>-1.1708936448499999E-3</v>
      </c>
      <c r="AI27" t="s">
        <v>45</v>
      </c>
      <c r="AJ27" t="s">
        <v>58</v>
      </c>
      <c r="AK27">
        <v>0.52447136696700003</v>
      </c>
      <c r="AL27" t="s">
        <v>45</v>
      </c>
      <c r="AM27" t="s">
        <v>54</v>
      </c>
      <c r="AN27" t="s">
        <v>55</v>
      </c>
      <c r="AO27" t="s">
        <v>55</v>
      </c>
      <c r="AP27" t="s">
        <v>75</v>
      </c>
    </row>
    <row r="28" spans="1:42" x14ac:dyDescent="0.3">
      <c r="A28" t="s">
        <v>96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48</v>
      </c>
      <c r="K28">
        <v>20826514</v>
      </c>
      <c r="L28" t="s">
        <v>46</v>
      </c>
      <c r="M28">
        <v>1127.5459866071401</v>
      </c>
      <c r="N28" t="s">
        <v>58</v>
      </c>
      <c r="O28">
        <v>2.1874989646638299E-2</v>
      </c>
      <c r="P28" t="s">
        <v>48</v>
      </c>
      <c r="Q28">
        <v>81.016231528993202</v>
      </c>
      <c r="R28" t="s">
        <v>45</v>
      </c>
      <c r="S28">
        <v>0.74057619424099996</v>
      </c>
      <c r="T28">
        <v>0.8</v>
      </c>
      <c r="U28" t="s">
        <v>45</v>
      </c>
      <c r="V28">
        <v>0.80815855167700001</v>
      </c>
      <c r="W28" t="s">
        <v>48</v>
      </c>
      <c r="X28">
        <v>0.67993015858999994</v>
      </c>
      <c r="Y28" t="s">
        <v>45</v>
      </c>
      <c r="Z28">
        <v>0.99584488300200003</v>
      </c>
      <c r="AA28" t="s">
        <v>48</v>
      </c>
      <c r="AB28" s="2">
        <v>3.8904814600399997E-34</v>
      </c>
      <c r="AC28" t="s">
        <v>61</v>
      </c>
      <c r="AD28">
        <v>0</v>
      </c>
      <c r="AE28">
        <v>-2.85916078371E-3</v>
      </c>
      <c r="AF28" t="s">
        <v>45</v>
      </c>
      <c r="AG28">
        <v>24</v>
      </c>
      <c r="AH28">
        <v>-1.500373752E-3</v>
      </c>
      <c r="AI28" t="s">
        <v>45</v>
      </c>
      <c r="AJ28" t="s">
        <v>53</v>
      </c>
      <c r="AK28">
        <v>0.28307559708899999</v>
      </c>
      <c r="AL28" t="s">
        <v>45</v>
      </c>
      <c r="AM28" t="s">
        <v>97</v>
      </c>
      <c r="AN28" t="s">
        <v>97</v>
      </c>
      <c r="AO28" t="s">
        <v>68</v>
      </c>
      <c r="AP28" t="s">
        <v>75</v>
      </c>
    </row>
    <row r="29" spans="1:42" x14ac:dyDescent="0.3">
      <c r="A29" t="s">
        <v>98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45</v>
      </c>
      <c r="K29">
        <v>20548879</v>
      </c>
      <c r="L29" t="s">
        <v>46</v>
      </c>
      <c r="M29">
        <v>1120.72652455357</v>
      </c>
      <c r="N29" t="s">
        <v>58</v>
      </c>
      <c r="O29">
        <v>2.2520355758670001E-2</v>
      </c>
      <c r="P29" t="s">
        <v>48</v>
      </c>
      <c r="Q29">
        <v>79.084813897924803</v>
      </c>
      <c r="R29" t="s">
        <v>45</v>
      </c>
      <c r="S29">
        <v>0.77398087168899998</v>
      </c>
      <c r="T29">
        <v>0.8</v>
      </c>
      <c r="U29" t="s">
        <v>45</v>
      </c>
      <c r="V29">
        <v>0.84162002702600003</v>
      </c>
      <c r="W29" t="s">
        <v>48</v>
      </c>
      <c r="X29">
        <v>0.70404580961899998</v>
      </c>
      <c r="Y29" t="s">
        <v>45</v>
      </c>
      <c r="Z29">
        <v>0.84094804639099996</v>
      </c>
      <c r="AA29" t="s">
        <v>48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45</v>
      </c>
      <c r="AG29">
        <v>16</v>
      </c>
      <c r="AH29">
        <v>-7.9947459619300002E-4</v>
      </c>
      <c r="AI29" t="s">
        <v>45</v>
      </c>
      <c r="AJ29" t="s">
        <v>58</v>
      </c>
      <c r="AK29">
        <v>0.55631743765300001</v>
      </c>
      <c r="AL29" t="s">
        <v>45</v>
      </c>
      <c r="AM29" t="s">
        <v>99</v>
      </c>
      <c r="AN29" t="s">
        <v>68</v>
      </c>
      <c r="AO29" t="s">
        <v>99</v>
      </c>
      <c r="AP29" t="s">
        <v>75</v>
      </c>
    </row>
    <row r="30" spans="1:42" x14ac:dyDescent="0.3">
      <c r="A30" t="s">
        <v>100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48</v>
      </c>
      <c r="K30">
        <v>16554828</v>
      </c>
      <c r="L30" t="s">
        <v>46</v>
      </c>
      <c r="M30">
        <v>882.445392857142</v>
      </c>
      <c r="N30" t="s">
        <v>46</v>
      </c>
      <c r="O30">
        <v>3.01876067467899E-2</v>
      </c>
      <c r="P30" t="s">
        <v>48</v>
      </c>
      <c r="Q30">
        <v>83.543982903376104</v>
      </c>
      <c r="R30" t="s">
        <v>45</v>
      </c>
      <c r="S30">
        <v>0.71630691721299999</v>
      </c>
      <c r="T30">
        <v>0.8</v>
      </c>
      <c r="U30" t="s">
        <v>45</v>
      </c>
      <c r="V30">
        <v>0.77793566759999999</v>
      </c>
      <c r="W30" t="s">
        <v>45</v>
      </c>
      <c r="X30">
        <v>0.66060685704699995</v>
      </c>
      <c r="Y30" t="s">
        <v>45</v>
      </c>
      <c r="Z30">
        <v>0.99998090779100002</v>
      </c>
      <c r="AA30" t="s">
        <v>48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45</v>
      </c>
      <c r="AG30">
        <v>18</v>
      </c>
      <c r="AH30">
        <v>-1.87792463133E-3</v>
      </c>
      <c r="AI30" t="s">
        <v>45</v>
      </c>
      <c r="AJ30" t="s">
        <v>53</v>
      </c>
      <c r="AK30">
        <v>0.87819688690300002</v>
      </c>
      <c r="AL30" t="s">
        <v>45</v>
      </c>
      <c r="AM30" t="s">
        <v>101</v>
      </c>
      <c r="AN30" t="s">
        <v>68</v>
      </c>
      <c r="AO30" t="s">
        <v>101</v>
      </c>
      <c r="AP30" t="s">
        <v>75</v>
      </c>
    </row>
    <row r="31" spans="1:42" x14ac:dyDescent="0.3">
      <c r="A31" t="s">
        <v>102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48</v>
      </c>
      <c r="K31">
        <v>14794255</v>
      </c>
      <c r="L31" t="s">
        <v>46</v>
      </c>
      <c r="M31">
        <v>793.19288839285696</v>
      </c>
      <c r="N31" t="s">
        <v>47</v>
      </c>
      <c r="O31">
        <v>5.5989967966543298E-2</v>
      </c>
      <c r="P31" t="s">
        <v>45</v>
      </c>
      <c r="Q31">
        <v>87.459206444007506</v>
      </c>
      <c r="R31" t="s">
        <v>48</v>
      </c>
      <c r="S31">
        <v>0.90779063802399995</v>
      </c>
      <c r="T31">
        <v>0.8</v>
      </c>
      <c r="U31" t="s">
        <v>48</v>
      </c>
      <c r="V31">
        <v>0.93486773451100003</v>
      </c>
      <c r="W31" t="s">
        <v>48</v>
      </c>
      <c r="X31">
        <v>0.89284773444800003</v>
      </c>
      <c r="Y31" t="s">
        <v>48</v>
      </c>
      <c r="Z31">
        <v>0.95412926422199995</v>
      </c>
      <c r="AA31" t="s">
        <v>48</v>
      </c>
      <c r="AB31">
        <v>1.5910053293699999E-2</v>
      </c>
      <c r="AC31" t="s">
        <v>61</v>
      </c>
      <c r="AD31">
        <v>0</v>
      </c>
      <c r="AE31">
        <v>-6.0834151152499997E-4</v>
      </c>
      <c r="AF31" t="s">
        <v>45</v>
      </c>
      <c r="AG31">
        <v>3</v>
      </c>
      <c r="AH31">
        <v>-6.4423469832499997E-4</v>
      </c>
      <c r="AI31" t="s">
        <v>45</v>
      </c>
      <c r="AJ31" t="s">
        <v>58</v>
      </c>
      <c r="AK31">
        <v>0.44894999441</v>
      </c>
      <c r="AL31" t="s">
        <v>45</v>
      </c>
      <c r="AM31" t="s">
        <v>103</v>
      </c>
      <c r="AN31" t="s">
        <v>68</v>
      </c>
      <c r="AO31" t="s">
        <v>103</v>
      </c>
      <c r="AP31" t="s">
        <v>56</v>
      </c>
    </row>
    <row r="32" spans="1:42" x14ac:dyDescent="0.3">
      <c r="A32" t="s">
        <v>104</v>
      </c>
      <c r="B32" t="s">
        <v>85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105</v>
      </c>
      <c r="I32">
        <v>94.461301177999999</v>
      </c>
      <c r="J32" t="s">
        <v>48</v>
      </c>
      <c r="K32">
        <v>15926233</v>
      </c>
      <c r="L32" t="s">
        <v>46</v>
      </c>
      <c r="M32">
        <v>820.68241741071404</v>
      </c>
      <c r="N32" t="s">
        <v>47</v>
      </c>
      <c r="O32">
        <v>3.5198029366132602E-2</v>
      </c>
      <c r="P32" t="s">
        <v>48</v>
      </c>
      <c r="Q32">
        <v>94.295915563926499</v>
      </c>
      <c r="R32" t="s">
        <v>48</v>
      </c>
      <c r="S32">
        <v>0.93013740893899999</v>
      </c>
      <c r="T32">
        <v>0.8</v>
      </c>
      <c r="U32" t="s">
        <v>48</v>
      </c>
      <c r="V32">
        <v>0.95952555694800001</v>
      </c>
      <c r="W32" t="s">
        <v>48</v>
      </c>
      <c r="X32">
        <v>0.90080484408600003</v>
      </c>
      <c r="Y32" t="s">
        <v>48</v>
      </c>
      <c r="Z32">
        <v>0.67793689645199995</v>
      </c>
      <c r="AA32" t="s">
        <v>48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48</v>
      </c>
      <c r="AG32">
        <v>0</v>
      </c>
      <c r="AH32">
        <v>-5.8276846209100001E-4</v>
      </c>
      <c r="AI32" t="s">
        <v>45</v>
      </c>
      <c r="AJ32" t="s">
        <v>58</v>
      </c>
      <c r="AK32">
        <v>0.41652471387500001</v>
      </c>
      <c r="AL32" t="s">
        <v>45</v>
      </c>
      <c r="AM32" t="s">
        <v>54</v>
      </c>
      <c r="AN32" t="s">
        <v>55</v>
      </c>
      <c r="AO32" t="s">
        <v>55</v>
      </c>
      <c r="AP32" t="s">
        <v>75</v>
      </c>
    </row>
    <row r="33" spans="1:42" x14ac:dyDescent="0.3">
      <c r="A33" t="s">
        <v>106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48</v>
      </c>
      <c r="K33">
        <v>16649356</v>
      </c>
      <c r="L33" t="s">
        <v>46</v>
      </c>
      <c r="M33">
        <v>884.32124107142795</v>
      </c>
      <c r="N33" t="s">
        <v>46</v>
      </c>
      <c r="O33">
        <v>5.2428246892747603E-2</v>
      </c>
      <c r="P33" t="s">
        <v>45</v>
      </c>
      <c r="Q33">
        <v>81.245101909248305</v>
      </c>
      <c r="R33" t="s">
        <v>45</v>
      </c>
      <c r="S33">
        <v>0.90342217595700003</v>
      </c>
      <c r="T33">
        <v>0.8</v>
      </c>
      <c r="U33" t="s">
        <v>48</v>
      </c>
      <c r="V33">
        <v>0.928859553733</v>
      </c>
      <c r="W33" t="s">
        <v>48</v>
      </c>
      <c r="X33">
        <v>0.88526878112999996</v>
      </c>
      <c r="Y33" t="s">
        <v>48</v>
      </c>
      <c r="Z33">
        <v>0.95412926422199995</v>
      </c>
      <c r="AA33" t="s">
        <v>48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48</v>
      </c>
      <c r="AG33">
        <v>3</v>
      </c>
      <c r="AH33">
        <v>-2.0141251471499999E-4</v>
      </c>
      <c r="AI33" t="s">
        <v>48</v>
      </c>
      <c r="AJ33" t="s">
        <v>58</v>
      </c>
      <c r="AK33">
        <v>0.35670128176999999</v>
      </c>
      <c r="AL33" t="s">
        <v>45</v>
      </c>
      <c r="AM33" t="s">
        <v>107</v>
      </c>
      <c r="AN33" t="s">
        <v>108</v>
      </c>
      <c r="AO33" t="s">
        <v>109</v>
      </c>
      <c r="AP33" t="s">
        <v>75</v>
      </c>
    </row>
    <row r="34" spans="1:42" x14ac:dyDescent="0.3">
      <c r="A34" t="s">
        <v>110</v>
      </c>
      <c r="B34" t="s">
        <v>85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48</v>
      </c>
      <c r="K34">
        <v>18845203</v>
      </c>
      <c r="L34" t="s">
        <v>46</v>
      </c>
      <c r="M34">
        <v>988.60008928571403</v>
      </c>
      <c r="N34" t="s">
        <v>46</v>
      </c>
      <c r="O34">
        <v>1.47430442601358E-2</v>
      </c>
      <c r="P34" t="s">
        <v>48</v>
      </c>
      <c r="Q34">
        <v>90.077932894198597</v>
      </c>
      <c r="R34" t="s">
        <v>48</v>
      </c>
      <c r="S34">
        <v>0.82840575157700003</v>
      </c>
      <c r="T34">
        <v>0.8</v>
      </c>
      <c r="U34" t="s">
        <v>48</v>
      </c>
      <c r="V34">
        <v>0.86794975487899995</v>
      </c>
      <c r="W34" t="s">
        <v>48</v>
      </c>
      <c r="X34">
        <v>0.78849326355899996</v>
      </c>
      <c r="Y34" t="s">
        <v>45</v>
      </c>
      <c r="Z34">
        <v>0.99584488300200003</v>
      </c>
      <c r="AA34" t="s">
        <v>48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45</v>
      </c>
      <c r="AG34">
        <v>3</v>
      </c>
      <c r="AH34">
        <v>-1.8174658115000001E-3</v>
      </c>
      <c r="AI34" t="s">
        <v>45</v>
      </c>
      <c r="AJ34" t="s">
        <v>58</v>
      </c>
      <c r="AK34">
        <v>0.31759756853499999</v>
      </c>
      <c r="AL34" t="s">
        <v>45</v>
      </c>
      <c r="AM34" t="s">
        <v>111</v>
      </c>
      <c r="AN34" t="s">
        <v>112</v>
      </c>
      <c r="AO34" t="s">
        <v>113</v>
      </c>
      <c r="AP34" t="s">
        <v>75</v>
      </c>
    </row>
    <row r="35" spans="1:42" x14ac:dyDescent="0.3">
      <c r="A35" t="s">
        <v>114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48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48</v>
      </c>
      <c r="Q35">
        <v>93.307376953013701</v>
      </c>
      <c r="R35" t="s">
        <v>48</v>
      </c>
      <c r="S35">
        <v>0.85949863845399999</v>
      </c>
      <c r="T35">
        <v>0.8</v>
      </c>
      <c r="U35" t="s">
        <v>48</v>
      </c>
      <c r="V35">
        <v>0.89452297164200001</v>
      </c>
      <c r="W35" t="s">
        <v>48</v>
      </c>
      <c r="X35">
        <v>0.83020614647000002</v>
      </c>
      <c r="Y35" t="s">
        <v>48</v>
      </c>
      <c r="Z35">
        <v>0.95412926422199995</v>
      </c>
      <c r="AA35" t="s">
        <v>48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45</v>
      </c>
      <c r="AG35">
        <v>4</v>
      </c>
      <c r="AH35">
        <v>-1.7318426720700001E-3</v>
      </c>
      <c r="AI35" t="s">
        <v>45</v>
      </c>
      <c r="AJ35" t="s">
        <v>53</v>
      </c>
      <c r="AK35">
        <v>0.58275711753399995</v>
      </c>
      <c r="AL35" t="s">
        <v>45</v>
      </c>
      <c r="AM35" t="s">
        <v>54</v>
      </c>
      <c r="AN35" t="s">
        <v>55</v>
      </c>
      <c r="AO35" t="s">
        <v>55</v>
      </c>
      <c r="AP35" t="s">
        <v>75</v>
      </c>
    </row>
    <row r="36" spans="1:42" x14ac:dyDescent="0.3">
      <c r="A36" t="s">
        <v>115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48</v>
      </c>
      <c r="K36">
        <v>36080266</v>
      </c>
      <c r="L36" t="s">
        <v>46</v>
      </c>
      <c r="M36">
        <v>1546.84996710526</v>
      </c>
      <c r="N36" t="s">
        <v>116</v>
      </c>
      <c r="O36">
        <v>2.4282657184545399E-2</v>
      </c>
      <c r="P36" t="s">
        <v>48</v>
      </c>
      <c r="Q36">
        <v>82.282013008081506</v>
      </c>
      <c r="R36" t="s">
        <v>45</v>
      </c>
      <c r="S36">
        <v>0.93167911030899997</v>
      </c>
      <c r="T36">
        <v>0.85</v>
      </c>
      <c r="U36" t="s">
        <v>48</v>
      </c>
      <c r="V36">
        <v>0.94868319540699997</v>
      </c>
      <c r="W36" t="s">
        <v>48</v>
      </c>
      <c r="X36">
        <v>0.91267941280300002</v>
      </c>
      <c r="Y36" t="s">
        <v>48</v>
      </c>
      <c r="Z36">
        <v>0.84094804639099996</v>
      </c>
      <c r="AA36" t="s">
        <v>48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48</v>
      </c>
      <c r="AG36">
        <v>0</v>
      </c>
      <c r="AH36">
        <v>-4.7645564650299998E-4</v>
      </c>
      <c r="AI36" t="s">
        <v>48</v>
      </c>
      <c r="AJ36" t="s">
        <v>58</v>
      </c>
      <c r="AK36">
        <v>0.22071179088099999</v>
      </c>
      <c r="AL36" t="s">
        <v>45</v>
      </c>
      <c r="AM36" t="s">
        <v>117</v>
      </c>
      <c r="AN36" t="s">
        <v>68</v>
      </c>
      <c r="AO36" t="s">
        <v>117</v>
      </c>
      <c r="AP36" t="s">
        <v>75</v>
      </c>
    </row>
    <row r="37" spans="1:42" x14ac:dyDescent="0.3">
      <c r="A37" t="s">
        <v>118</v>
      </c>
      <c r="B37" t="s">
        <v>85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48</v>
      </c>
      <c r="K37">
        <v>22186253</v>
      </c>
      <c r="L37" t="s">
        <v>46</v>
      </c>
      <c r="M37">
        <v>1157.17949553571</v>
      </c>
      <c r="N37" t="s">
        <v>58</v>
      </c>
      <c r="O37">
        <v>1.7088378627943501E-2</v>
      </c>
      <c r="P37" t="s">
        <v>48</v>
      </c>
      <c r="Q37">
        <v>89.044571821535001</v>
      </c>
      <c r="R37" t="s">
        <v>48</v>
      </c>
      <c r="S37">
        <v>0.79384733493000004</v>
      </c>
      <c r="T37">
        <v>0.8</v>
      </c>
      <c r="U37" t="s">
        <v>45</v>
      </c>
      <c r="V37">
        <v>0.83769467486799998</v>
      </c>
      <c r="W37" t="s">
        <v>48</v>
      </c>
      <c r="X37">
        <v>0.74847545794100001</v>
      </c>
      <c r="Y37" t="s">
        <v>45</v>
      </c>
      <c r="Z37">
        <v>0.99584488300200003</v>
      </c>
      <c r="AA37" t="s">
        <v>48</v>
      </c>
      <c r="AB37" s="2">
        <v>2.34831246346E-15</v>
      </c>
      <c r="AC37" t="s">
        <v>61</v>
      </c>
      <c r="AD37">
        <v>0</v>
      </c>
      <c r="AE37">
        <v>-2.7450017281499999E-3</v>
      </c>
      <c r="AF37" t="s">
        <v>45</v>
      </c>
      <c r="AG37">
        <v>7</v>
      </c>
      <c r="AH37">
        <v>-2.1183659119200001E-3</v>
      </c>
      <c r="AI37" t="s">
        <v>45</v>
      </c>
      <c r="AJ37" t="s">
        <v>53</v>
      </c>
      <c r="AK37">
        <v>0.30140867929300003</v>
      </c>
      <c r="AL37" t="s">
        <v>45</v>
      </c>
      <c r="AM37" t="s">
        <v>112</v>
      </c>
      <c r="AN37" t="s">
        <v>112</v>
      </c>
      <c r="AO37" t="s">
        <v>68</v>
      </c>
      <c r="AP37" t="s">
        <v>75</v>
      </c>
    </row>
    <row r="38" spans="1:42" x14ac:dyDescent="0.3">
      <c r="A38" t="s">
        <v>119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48</v>
      </c>
      <c r="K38">
        <v>28700881</v>
      </c>
      <c r="L38" t="s">
        <v>46</v>
      </c>
      <c r="M38">
        <v>1177.6317796052599</v>
      </c>
      <c r="N38" t="s">
        <v>46</v>
      </c>
      <c r="O38">
        <v>1.6157942223825099E-2</v>
      </c>
      <c r="P38" t="s">
        <v>48</v>
      </c>
      <c r="Q38">
        <v>92.532064379671894</v>
      </c>
      <c r="R38" t="s">
        <v>48</v>
      </c>
      <c r="S38">
        <v>0.96191020509500003</v>
      </c>
      <c r="T38">
        <v>0.85</v>
      </c>
      <c r="U38" t="s">
        <v>48</v>
      </c>
      <c r="V38">
        <v>0.97249603685200003</v>
      </c>
      <c r="W38" t="s">
        <v>48</v>
      </c>
      <c r="X38">
        <v>0.95081639061900003</v>
      </c>
      <c r="Y38" t="s">
        <v>48</v>
      </c>
      <c r="Z38">
        <v>0.84094804639099996</v>
      </c>
      <c r="AA38" t="s">
        <v>48</v>
      </c>
      <c r="AB38">
        <v>1.09164098626E-2</v>
      </c>
      <c r="AC38" t="s">
        <v>61</v>
      </c>
      <c r="AD38">
        <v>0</v>
      </c>
      <c r="AE38">
        <v>-3.43805774314E-4</v>
      </c>
      <c r="AF38" t="s">
        <v>48</v>
      </c>
      <c r="AG38">
        <v>0</v>
      </c>
      <c r="AH38">
        <v>-2.89088071282E-4</v>
      </c>
      <c r="AI38" t="s">
        <v>48</v>
      </c>
      <c r="AJ38" t="s">
        <v>58</v>
      </c>
      <c r="AK38">
        <v>0.30879135273699998</v>
      </c>
      <c r="AL38" t="s">
        <v>45</v>
      </c>
      <c r="AM38" t="s">
        <v>54</v>
      </c>
      <c r="AN38" t="s">
        <v>55</v>
      </c>
      <c r="AO38" t="s">
        <v>55</v>
      </c>
      <c r="AP38" t="s">
        <v>75</v>
      </c>
    </row>
    <row r="39" spans="1:42" x14ac:dyDescent="0.3">
      <c r="A39" t="s">
        <v>120</v>
      </c>
      <c r="B39" t="s">
        <v>85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48</v>
      </c>
      <c r="K39">
        <v>26337766</v>
      </c>
      <c r="L39" t="s">
        <v>46</v>
      </c>
      <c r="M39">
        <v>1071.9867894736799</v>
      </c>
      <c r="N39" t="s">
        <v>47</v>
      </c>
      <c r="O39">
        <v>2.7519368619831699E-2</v>
      </c>
      <c r="P39" t="s">
        <v>48</v>
      </c>
      <c r="Q39">
        <v>93.383587034691203</v>
      </c>
      <c r="R39" t="s">
        <v>48</v>
      </c>
      <c r="S39">
        <v>0.958369935688</v>
      </c>
      <c r="T39">
        <v>0.85</v>
      </c>
      <c r="U39" t="s">
        <v>48</v>
      </c>
      <c r="V39">
        <v>0.965401230562</v>
      </c>
      <c r="W39" t="s">
        <v>48</v>
      </c>
      <c r="X39">
        <v>0.95150865566999998</v>
      </c>
      <c r="Y39" t="s">
        <v>48</v>
      </c>
      <c r="Z39">
        <v>0.95412926422199995</v>
      </c>
      <c r="AA39" t="s">
        <v>48</v>
      </c>
      <c r="AB39">
        <v>0.49155698406499998</v>
      </c>
      <c r="AC39" t="s">
        <v>61</v>
      </c>
      <c r="AD39">
        <v>0</v>
      </c>
      <c r="AE39">
        <v>-6.7450073374999996E-4</v>
      </c>
      <c r="AF39" t="s">
        <v>45</v>
      </c>
      <c r="AG39">
        <v>0</v>
      </c>
      <c r="AH39">
        <v>-1.4208527627600001E-4</v>
      </c>
      <c r="AI39" t="s">
        <v>48</v>
      </c>
      <c r="AJ39" t="s">
        <v>58</v>
      </c>
      <c r="AK39">
        <v>0.38296889412700003</v>
      </c>
      <c r="AL39" t="s">
        <v>45</v>
      </c>
      <c r="AM39" t="s">
        <v>121</v>
      </c>
      <c r="AN39" t="s">
        <v>68</v>
      </c>
      <c r="AO39" t="s">
        <v>121</v>
      </c>
      <c r="AP39" t="s">
        <v>75</v>
      </c>
    </row>
    <row r="40" spans="1:42" x14ac:dyDescent="0.3">
      <c r="A40" t="s">
        <v>122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48</v>
      </c>
      <c r="K40">
        <v>17224632</v>
      </c>
      <c r="L40" t="s">
        <v>46</v>
      </c>
      <c r="M40">
        <v>896.33468303571397</v>
      </c>
      <c r="N40" t="s">
        <v>46</v>
      </c>
      <c r="O40">
        <v>6.8341518424528999E-2</v>
      </c>
      <c r="P40" t="s">
        <v>45</v>
      </c>
      <c r="Q40">
        <v>91.270898877565998</v>
      </c>
      <c r="R40" t="s">
        <v>48</v>
      </c>
      <c r="S40">
        <v>0.85166343419900004</v>
      </c>
      <c r="T40">
        <v>0.8</v>
      </c>
      <c r="U40" t="s">
        <v>48</v>
      </c>
      <c r="V40">
        <v>0.88172920152199996</v>
      </c>
      <c r="W40" t="s">
        <v>48</v>
      </c>
      <c r="X40">
        <v>0.81997971131299996</v>
      </c>
      <c r="Y40" t="s">
        <v>48</v>
      </c>
      <c r="Z40">
        <v>0.95412926422199995</v>
      </c>
      <c r="AA40" t="s">
        <v>48</v>
      </c>
      <c r="AB40" s="2">
        <v>2.2205149087400001E-10</v>
      </c>
      <c r="AC40" t="s">
        <v>61</v>
      </c>
      <c r="AD40">
        <v>0</v>
      </c>
      <c r="AE40">
        <v>-2.2033179398000002E-3</v>
      </c>
      <c r="AF40" t="s">
        <v>45</v>
      </c>
      <c r="AG40">
        <v>5</v>
      </c>
      <c r="AH40">
        <v>-2.1469335102999999E-3</v>
      </c>
      <c r="AI40" t="s">
        <v>45</v>
      </c>
      <c r="AJ40" t="s">
        <v>58</v>
      </c>
      <c r="AK40">
        <v>0.49390435878200001</v>
      </c>
      <c r="AL40" t="s">
        <v>45</v>
      </c>
      <c r="AM40" t="s">
        <v>54</v>
      </c>
      <c r="AN40" t="s">
        <v>55</v>
      </c>
      <c r="AO40" t="s">
        <v>55</v>
      </c>
      <c r="AP40" t="s">
        <v>75</v>
      </c>
    </row>
    <row r="41" spans="1:42" x14ac:dyDescent="0.3">
      <c r="A41" t="s">
        <v>123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48</v>
      </c>
      <c r="K41">
        <v>14841878</v>
      </c>
      <c r="L41" t="s">
        <v>46</v>
      </c>
      <c r="M41">
        <v>771.50681696428501</v>
      </c>
      <c r="N41" t="s">
        <v>47</v>
      </c>
      <c r="O41">
        <v>3.9880452592557999E-2</v>
      </c>
      <c r="P41" t="s">
        <v>48</v>
      </c>
      <c r="Q41">
        <v>87.186130714912906</v>
      </c>
      <c r="R41" t="s">
        <v>48</v>
      </c>
      <c r="S41">
        <v>0.93626684444099995</v>
      </c>
      <c r="T41">
        <v>0.8</v>
      </c>
      <c r="U41" t="s">
        <v>48</v>
      </c>
      <c r="V41">
        <v>0.950581526121</v>
      </c>
      <c r="W41" t="s">
        <v>48</v>
      </c>
      <c r="X41">
        <v>0.92140197679000002</v>
      </c>
      <c r="Y41" t="s">
        <v>48</v>
      </c>
      <c r="Z41">
        <v>0.95412926422199995</v>
      </c>
      <c r="AA41" t="s">
        <v>48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48</v>
      </c>
      <c r="AG41">
        <v>0</v>
      </c>
      <c r="AH41">
        <v>-4.63361784189E-4</v>
      </c>
      <c r="AI41" t="s">
        <v>48</v>
      </c>
      <c r="AJ41" t="s">
        <v>58</v>
      </c>
      <c r="AK41">
        <v>0.16948443382200001</v>
      </c>
      <c r="AL41" t="s">
        <v>45</v>
      </c>
      <c r="AM41" t="s">
        <v>124</v>
      </c>
      <c r="AN41" t="s">
        <v>124</v>
      </c>
      <c r="AO41" t="s">
        <v>68</v>
      </c>
      <c r="AP41" t="s">
        <v>75</v>
      </c>
    </row>
    <row r="42" spans="1:42" x14ac:dyDescent="0.3">
      <c r="A42" t="s">
        <v>125</v>
      </c>
      <c r="B42" t="s">
        <v>85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48</v>
      </c>
      <c r="K42">
        <v>4116334</v>
      </c>
      <c r="L42" t="s">
        <v>46</v>
      </c>
      <c r="M42">
        <v>164.41471381578901</v>
      </c>
      <c r="N42" t="s">
        <v>47</v>
      </c>
      <c r="O42">
        <v>5.71225242215785E-2</v>
      </c>
      <c r="P42" t="s">
        <v>45</v>
      </c>
      <c r="Q42">
        <v>97.318151921873707</v>
      </c>
      <c r="R42" t="s">
        <v>48</v>
      </c>
      <c r="S42">
        <v>0.95813201255000002</v>
      </c>
      <c r="T42">
        <v>0.85</v>
      </c>
      <c r="U42" t="s">
        <v>48</v>
      </c>
      <c r="V42">
        <v>0.97251262247799997</v>
      </c>
      <c r="W42" t="s">
        <v>48</v>
      </c>
      <c r="X42">
        <v>0.952689015679</v>
      </c>
      <c r="Y42" t="s">
        <v>48</v>
      </c>
      <c r="Z42">
        <v>0.95412926422199995</v>
      </c>
      <c r="AA42" t="s">
        <v>48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48</v>
      </c>
      <c r="AG42">
        <v>0</v>
      </c>
      <c r="AH42">
        <v>-1.18785206845E-4</v>
      </c>
      <c r="AI42" t="s">
        <v>48</v>
      </c>
      <c r="AJ42" t="s">
        <v>53</v>
      </c>
      <c r="AK42">
        <v>0.47353729322299998</v>
      </c>
      <c r="AL42" t="s">
        <v>45</v>
      </c>
      <c r="AM42" t="s">
        <v>54</v>
      </c>
      <c r="AN42" t="s">
        <v>55</v>
      </c>
      <c r="AO42" t="s">
        <v>55</v>
      </c>
      <c r="AP42" t="s">
        <v>75</v>
      </c>
    </row>
    <row r="43" spans="1:42" x14ac:dyDescent="0.3">
      <c r="A43" t="s">
        <v>126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48</v>
      </c>
      <c r="K43">
        <v>33656164</v>
      </c>
      <c r="L43" t="s">
        <v>46</v>
      </c>
      <c r="M43">
        <v>1420.36572039473</v>
      </c>
      <c r="N43" t="s">
        <v>86</v>
      </c>
      <c r="O43">
        <v>2.9215422878842E-2</v>
      </c>
      <c r="P43" t="s">
        <v>48</v>
      </c>
      <c r="Q43">
        <v>86.060583348841206</v>
      </c>
      <c r="R43" t="s">
        <v>48</v>
      </c>
      <c r="S43">
        <v>0.94126879530999996</v>
      </c>
      <c r="T43">
        <v>0.85</v>
      </c>
      <c r="U43" t="s">
        <v>48</v>
      </c>
      <c r="V43">
        <v>0.95638742430699997</v>
      </c>
      <c r="W43" t="s">
        <v>48</v>
      </c>
      <c r="X43">
        <v>0.92494660096500003</v>
      </c>
      <c r="Y43" t="s">
        <v>48</v>
      </c>
      <c r="Z43">
        <v>0.95412926422199995</v>
      </c>
      <c r="AA43" t="s">
        <v>48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45</v>
      </c>
      <c r="AG43">
        <v>0</v>
      </c>
      <c r="AH43">
        <v>-6.0526962978999996E-4</v>
      </c>
      <c r="AI43" t="s">
        <v>45</v>
      </c>
      <c r="AJ43" t="s">
        <v>58</v>
      </c>
      <c r="AK43">
        <v>0.32902848944599999</v>
      </c>
      <c r="AL43" t="s">
        <v>45</v>
      </c>
      <c r="AM43" t="s">
        <v>54</v>
      </c>
      <c r="AN43" t="s">
        <v>55</v>
      </c>
      <c r="AO43" t="s">
        <v>55</v>
      </c>
      <c r="AP43" t="s">
        <v>75</v>
      </c>
    </row>
    <row r="44" spans="1:42" x14ac:dyDescent="0.3">
      <c r="A44" t="s">
        <v>127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48</v>
      </c>
      <c r="K44">
        <v>20688072</v>
      </c>
      <c r="L44" t="s">
        <v>46</v>
      </c>
      <c r="M44">
        <v>1090.2055535714201</v>
      </c>
      <c r="N44" t="s">
        <v>58</v>
      </c>
      <c r="O44">
        <v>2.9888232021926898E-2</v>
      </c>
      <c r="P44" t="s">
        <v>48</v>
      </c>
      <c r="Q44">
        <v>89.721683871565503</v>
      </c>
      <c r="R44" t="s">
        <v>48</v>
      </c>
      <c r="S44">
        <v>0.92458208987099999</v>
      </c>
      <c r="T44">
        <v>0.8</v>
      </c>
      <c r="U44" t="s">
        <v>48</v>
      </c>
      <c r="V44">
        <v>0.94568218212199995</v>
      </c>
      <c r="W44" t="s">
        <v>48</v>
      </c>
      <c r="X44">
        <v>0.901987464209</v>
      </c>
      <c r="Y44" t="s">
        <v>48</v>
      </c>
      <c r="Z44">
        <v>0.84094804639099996</v>
      </c>
      <c r="AA44" t="s">
        <v>48</v>
      </c>
      <c r="AB44" s="2">
        <v>4.8432465270500001E-13</v>
      </c>
      <c r="AC44" t="s">
        <v>61</v>
      </c>
      <c r="AD44">
        <v>0</v>
      </c>
      <c r="AE44">
        <v>-5.1215268614999998E-4</v>
      </c>
      <c r="AF44" t="s">
        <v>45</v>
      </c>
      <c r="AG44">
        <v>0</v>
      </c>
      <c r="AH44">
        <v>-9.0331820937199995E-4</v>
      </c>
      <c r="AI44" t="s">
        <v>45</v>
      </c>
      <c r="AJ44" t="s">
        <v>58</v>
      </c>
      <c r="AK44">
        <v>0.232513709022</v>
      </c>
      <c r="AL44" t="s">
        <v>45</v>
      </c>
      <c r="AM44" t="s">
        <v>54</v>
      </c>
      <c r="AN44" t="s">
        <v>55</v>
      </c>
      <c r="AO44" t="s">
        <v>55</v>
      </c>
      <c r="AP44" t="s">
        <v>75</v>
      </c>
    </row>
    <row r="45" spans="1:42" x14ac:dyDescent="0.3">
      <c r="A45" t="s">
        <v>128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48</v>
      </c>
      <c r="K45">
        <v>29237117</v>
      </c>
      <c r="L45" t="s">
        <v>46</v>
      </c>
      <c r="M45">
        <v>1200.3220789473601</v>
      </c>
      <c r="N45" t="s">
        <v>58</v>
      </c>
      <c r="O45">
        <v>4.9362360031693503E-2</v>
      </c>
      <c r="P45" t="s">
        <v>48</v>
      </c>
      <c r="Q45">
        <v>92.600074605768796</v>
      </c>
      <c r="R45" t="s">
        <v>48</v>
      </c>
      <c r="S45">
        <v>0.95683616735099997</v>
      </c>
      <c r="T45">
        <v>0.85</v>
      </c>
      <c r="U45" t="s">
        <v>48</v>
      </c>
      <c r="V45">
        <v>0.97022034377300004</v>
      </c>
      <c r="W45" t="s">
        <v>48</v>
      </c>
      <c r="X45">
        <v>0.94333299688899996</v>
      </c>
      <c r="Y45" t="s">
        <v>48</v>
      </c>
      <c r="Z45">
        <v>0.84094804639099996</v>
      </c>
      <c r="AA45" t="s">
        <v>48</v>
      </c>
      <c r="AB45">
        <v>5.89449115866E-3</v>
      </c>
      <c r="AC45" t="s">
        <v>61</v>
      </c>
      <c r="AD45">
        <v>0</v>
      </c>
      <c r="AE45">
        <v>-3.9203151299800002E-4</v>
      </c>
      <c r="AF45" t="s">
        <v>48</v>
      </c>
      <c r="AG45">
        <v>0</v>
      </c>
      <c r="AH45">
        <v>-4.03437791589E-4</v>
      </c>
      <c r="AI45" t="s">
        <v>48</v>
      </c>
      <c r="AJ45" t="s">
        <v>58</v>
      </c>
      <c r="AK45">
        <v>0.37126612314200003</v>
      </c>
      <c r="AL45" t="s">
        <v>45</v>
      </c>
      <c r="AM45" t="s">
        <v>54</v>
      </c>
      <c r="AN45" t="s">
        <v>55</v>
      </c>
      <c r="AO45" t="s">
        <v>55</v>
      </c>
      <c r="AP45" t="s">
        <v>75</v>
      </c>
    </row>
    <row r="46" spans="1:42" x14ac:dyDescent="0.3">
      <c r="A46" t="s">
        <v>129</v>
      </c>
      <c r="B46" t="s">
        <v>85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48</v>
      </c>
      <c r="K46">
        <v>33452889</v>
      </c>
      <c r="L46" t="s">
        <v>46</v>
      </c>
      <c r="M46">
        <v>1376.6665394736799</v>
      </c>
      <c r="N46" t="s">
        <v>58</v>
      </c>
      <c r="O46">
        <v>3.2357493439074597E-2</v>
      </c>
      <c r="P46" t="s">
        <v>48</v>
      </c>
      <c r="Q46">
        <v>90.459541148581906</v>
      </c>
      <c r="R46" t="s">
        <v>48</v>
      </c>
      <c r="S46">
        <v>0.94491075781800005</v>
      </c>
      <c r="T46">
        <v>0.85</v>
      </c>
      <c r="U46" t="s">
        <v>48</v>
      </c>
      <c r="V46">
        <v>0.96108769519600001</v>
      </c>
      <c r="W46" t="s">
        <v>48</v>
      </c>
      <c r="X46">
        <v>0.92874100888599997</v>
      </c>
      <c r="Y46" t="s">
        <v>48</v>
      </c>
      <c r="Z46">
        <v>0.84094804639099996</v>
      </c>
      <c r="AA46" t="s">
        <v>48</v>
      </c>
      <c r="AB46" s="2">
        <v>5.3188896352899998E-5</v>
      </c>
      <c r="AC46" t="s">
        <v>61</v>
      </c>
      <c r="AD46">
        <v>0</v>
      </c>
      <c r="AE46">
        <v>-4.8486735940200001E-4</v>
      </c>
      <c r="AF46" t="s">
        <v>48</v>
      </c>
      <c r="AG46">
        <v>0</v>
      </c>
      <c r="AH46">
        <v>-4.4494887300900002E-4</v>
      </c>
      <c r="AI46" t="s">
        <v>48</v>
      </c>
      <c r="AJ46" t="s">
        <v>58</v>
      </c>
      <c r="AK46">
        <v>0.37914985546500002</v>
      </c>
      <c r="AL46" t="s">
        <v>45</v>
      </c>
      <c r="AM46" t="s">
        <v>54</v>
      </c>
      <c r="AN46" t="s">
        <v>55</v>
      </c>
      <c r="AO46" t="s">
        <v>55</v>
      </c>
      <c r="AP46" t="s">
        <v>75</v>
      </c>
    </row>
    <row r="47" spans="1:42" x14ac:dyDescent="0.3">
      <c r="A47" t="s">
        <v>130</v>
      </c>
      <c r="B47" t="s">
        <v>85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45</v>
      </c>
      <c r="K47">
        <v>3140165</v>
      </c>
      <c r="L47" t="s">
        <v>46</v>
      </c>
      <c r="M47">
        <v>125.911801569888</v>
      </c>
      <c r="N47" t="s">
        <v>47</v>
      </c>
      <c r="O47">
        <v>0.11337794687475999</v>
      </c>
      <c r="P47" t="s">
        <v>45</v>
      </c>
      <c r="Q47">
        <v>14.429727553367799</v>
      </c>
      <c r="R47" t="s">
        <v>45</v>
      </c>
      <c r="S47">
        <v>0.53706620574700004</v>
      </c>
      <c r="T47">
        <v>0.7</v>
      </c>
      <c r="U47" t="s">
        <v>45</v>
      </c>
      <c r="V47">
        <v>0.38184628132600001</v>
      </c>
      <c r="W47" t="s">
        <v>45</v>
      </c>
      <c r="X47">
        <v>0.68019644827600001</v>
      </c>
      <c r="Y47" t="s">
        <v>45</v>
      </c>
      <c r="Z47">
        <v>0.358420132025</v>
      </c>
      <c r="AA47" t="s">
        <v>48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45</v>
      </c>
      <c r="AG47">
        <v>25</v>
      </c>
      <c r="AH47">
        <v>-3.3966838591999999E-3</v>
      </c>
      <c r="AI47" t="s">
        <v>45</v>
      </c>
      <c r="AJ47" t="s">
        <v>58</v>
      </c>
      <c r="AK47">
        <v>0.171769290927</v>
      </c>
      <c r="AL47" t="s">
        <v>45</v>
      </c>
      <c r="AM47" t="s">
        <v>131</v>
      </c>
      <c r="AN47" t="s">
        <v>68</v>
      </c>
      <c r="AO47" t="s">
        <v>131</v>
      </c>
      <c r="AP47" t="s">
        <v>75</v>
      </c>
    </row>
    <row r="48" spans="1:42" x14ac:dyDescent="0.3">
      <c r="A48" t="s">
        <v>132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48</v>
      </c>
      <c r="K48">
        <v>29948630</v>
      </c>
      <c r="L48" t="s">
        <v>46</v>
      </c>
      <c r="M48">
        <v>1238.42921710526</v>
      </c>
      <c r="N48" t="s">
        <v>58</v>
      </c>
      <c r="O48">
        <v>1.7269436109054799E-2</v>
      </c>
      <c r="P48" t="s">
        <v>48</v>
      </c>
      <c r="Q48">
        <v>91.830523001407201</v>
      </c>
      <c r="R48" t="s">
        <v>48</v>
      </c>
      <c r="S48">
        <v>0.96082352673500004</v>
      </c>
      <c r="T48">
        <v>0.85</v>
      </c>
      <c r="U48" t="s">
        <v>48</v>
      </c>
      <c r="V48">
        <v>0.97249161870400003</v>
      </c>
      <c r="W48" t="s">
        <v>48</v>
      </c>
      <c r="X48">
        <v>0.94905475720700005</v>
      </c>
      <c r="Y48" t="s">
        <v>48</v>
      </c>
      <c r="Z48">
        <v>0.84094804639099996</v>
      </c>
      <c r="AA48" t="s">
        <v>48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48</v>
      </c>
      <c r="AG48">
        <v>0</v>
      </c>
      <c r="AH48">
        <v>-3.7742737008400002E-4</v>
      </c>
      <c r="AI48" t="s">
        <v>48</v>
      </c>
      <c r="AJ48" t="s">
        <v>58</v>
      </c>
      <c r="AK48">
        <v>0.30556170144599998</v>
      </c>
      <c r="AL48" t="s">
        <v>45</v>
      </c>
      <c r="AM48" t="s">
        <v>54</v>
      </c>
      <c r="AN48" t="s">
        <v>55</v>
      </c>
      <c r="AO48" t="s">
        <v>55</v>
      </c>
      <c r="AP48" t="s">
        <v>75</v>
      </c>
    </row>
    <row r="49" spans="1:42" x14ac:dyDescent="0.3">
      <c r="A49" t="s">
        <v>133</v>
      </c>
      <c r="B49" t="s">
        <v>85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48</v>
      </c>
      <c r="K49">
        <v>20774323</v>
      </c>
      <c r="L49" t="s">
        <v>46</v>
      </c>
      <c r="M49">
        <v>847.123628289473</v>
      </c>
      <c r="N49" t="s">
        <v>47</v>
      </c>
      <c r="O49">
        <v>9.35486019709377E-2</v>
      </c>
      <c r="P49" t="s">
        <v>45</v>
      </c>
      <c r="Q49">
        <v>85.944248862888898</v>
      </c>
      <c r="R49" t="s">
        <v>48</v>
      </c>
      <c r="S49">
        <v>0.92414179126899998</v>
      </c>
      <c r="T49">
        <v>0.85</v>
      </c>
      <c r="U49" t="s">
        <v>48</v>
      </c>
      <c r="V49">
        <v>0.93170939593699997</v>
      </c>
      <c r="W49" t="s">
        <v>48</v>
      </c>
      <c r="X49">
        <v>0.91686486758999997</v>
      </c>
      <c r="Y49" t="s">
        <v>48</v>
      </c>
      <c r="Z49">
        <v>0.99584488300200003</v>
      </c>
      <c r="AA49" t="s">
        <v>48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45</v>
      </c>
      <c r="AG49">
        <v>0</v>
      </c>
      <c r="AH49">
        <v>-4.8486055418100002E-4</v>
      </c>
      <c r="AI49" t="s">
        <v>48</v>
      </c>
      <c r="AJ49" t="s">
        <v>58</v>
      </c>
      <c r="AK49">
        <v>0.40967076573599998</v>
      </c>
      <c r="AL49" t="s">
        <v>45</v>
      </c>
      <c r="AM49" t="s">
        <v>54</v>
      </c>
      <c r="AN49" t="s">
        <v>55</v>
      </c>
      <c r="AO49" t="s">
        <v>55</v>
      </c>
      <c r="AP49" t="s">
        <v>75</v>
      </c>
    </row>
    <row r="50" spans="1:42" x14ac:dyDescent="0.3">
      <c r="A50" t="s">
        <v>134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48</v>
      </c>
      <c r="K50">
        <v>33587117</v>
      </c>
      <c r="L50" t="s">
        <v>46</v>
      </c>
      <c r="M50">
        <v>1405.61957236842</v>
      </c>
      <c r="N50" t="s">
        <v>86</v>
      </c>
      <c r="O50">
        <v>2.63052269975616E-2</v>
      </c>
      <c r="P50" t="s">
        <v>48</v>
      </c>
      <c r="Q50">
        <v>88.418640785844801</v>
      </c>
      <c r="R50" t="s">
        <v>48</v>
      </c>
      <c r="S50">
        <v>0.94466385444900003</v>
      </c>
      <c r="T50">
        <v>0.85</v>
      </c>
      <c r="U50" t="s">
        <v>48</v>
      </c>
      <c r="V50">
        <v>0.958525696624</v>
      </c>
      <c r="W50" t="s">
        <v>48</v>
      </c>
      <c r="X50">
        <v>0.92962369668900002</v>
      </c>
      <c r="Y50" t="s">
        <v>48</v>
      </c>
      <c r="Z50">
        <v>0.84094804639099996</v>
      </c>
      <c r="AA50" t="s">
        <v>48</v>
      </c>
      <c r="AB50">
        <v>1.5345570618200001E-3</v>
      </c>
      <c r="AC50" t="s">
        <v>61</v>
      </c>
      <c r="AD50">
        <v>0</v>
      </c>
      <c r="AE50">
        <v>-5.6187589158500004E-4</v>
      </c>
      <c r="AF50" t="s">
        <v>45</v>
      </c>
      <c r="AG50">
        <v>0</v>
      </c>
      <c r="AH50">
        <v>-5.0146072563899996E-4</v>
      </c>
      <c r="AI50" t="s">
        <v>45</v>
      </c>
      <c r="AJ50" t="s">
        <v>58</v>
      </c>
      <c r="AK50">
        <v>0.39894541293699998</v>
      </c>
      <c r="AL50" t="s">
        <v>45</v>
      </c>
      <c r="AM50" t="s">
        <v>54</v>
      </c>
      <c r="AN50" t="s">
        <v>55</v>
      </c>
      <c r="AO50" t="s">
        <v>55</v>
      </c>
      <c r="AP50" t="s">
        <v>75</v>
      </c>
    </row>
    <row r="51" spans="1:42" x14ac:dyDescent="0.3">
      <c r="A51" t="s">
        <v>135</v>
      </c>
      <c r="B51" t="s">
        <v>85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45</v>
      </c>
      <c r="K51">
        <v>26557402</v>
      </c>
      <c r="L51" t="s">
        <v>46</v>
      </c>
      <c r="M51">
        <v>1103.8321940789399</v>
      </c>
      <c r="N51" t="s">
        <v>46</v>
      </c>
      <c r="O51">
        <v>4.5965621063760398E-2</v>
      </c>
      <c r="P51" t="s">
        <v>48</v>
      </c>
      <c r="Q51">
        <v>76.972390480782806</v>
      </c>
      <c r="R51" t="s">
        <v>45</v>
      </c>
      <c r="S51">
        <v>0.90711607600499999</v>
      </c>
      <c r="T51">
        <v>0.85</v>
      </c>
      <c r="U51" t="s">
        <v>48</v>
      </c>
      <c r="V51">
        <v>0.92279293684899999</v>
      </c>
      <c r="W51" t="s">
        <v>48</v>
      </c>
      <c r="X51">
        <v>0.89107036398600004</v>
      </c>
      <c r="Y51" t="s">
        <v>48</v>
      </c>
      <c r="Z51">
        <v>0.99584488300200003</v>
      </c>
      <c r="AA51" t="s">
        <v>48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45</v>
      </c>
      <c r="AG51">
        <v>0</v>
      </c>
      <c r="AH51">
        <v>-6.4071228931799999E-4</v>
      </c>
      <c r="AI51" t="s">
        <v>45</v>
      </c>
      <c r="AJ51" t="s">
        <v>58</v>
      </c>
      <c r="AK51">
        <v>0.36661491150699999</v>
      </c>
      <c r="AL51" t="s">
        <v>45</v>
      </c>
      <c r="AM51" t="s">
        <v>136</v>
      </c>
      <c r="AN51" t="s">
        <v>68</v>
      </c>
      <c r="AO51" t="s">
        <v>136</v>
      </c>
      <c r="AP51" t="s">
        <v>75</v>
      </c>
    </row>
    <row r="52" spans="1:42" x14ac:dyDescent="0.3">
      <c r="A52" t="s">
        <v>137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48</v>
      </c>
      <c r="K52">
        <v>17833767</v>
      </c>
      <c r="L52" t="s">
        <v>46</v>
      </c>
      <c r="M52">
        <v>714.06941611842103</v>
      </c>
      <c r="N52" t="s">
        <v>47</v>
      </c>
      <c r="O52">
        <v>3.64865071743413E-2</v>
      </c>
      <c r="P52" t="s">
        <v>48</v>
      </c>
      <c r="Q52">
        <v>97.193521635222098</v>
      </c>
      <c r="R52" t="s">
        <v>48</v>
      </c>
      <c r="S52">
        <v>0.97915707576400002</v>
      </c>
      <c r="T52">
        <v>0.85</v>
      </c>
      <c r="U52" t="s">
        <v>48</v>
      </c>
      <c r="V52">
        <v>0.98619080534100001</v>
      </c>
      <c r="W52" t="s">
        <v>48</v>
      </c>
      <c r="X52">
        <v>0.97361431865000003</v>
      </c>
      <c r="Y52" t="s">
        <v>48</v>
      </c>
      <c r="Z52">
        <v>0.84094804639099996</v>
      </c>
      <c r="AA52" t="s">
        <v>48</v>
      </c>
      <c r="AB52">
        <v>0.47307029418399998</v>
      </c>
      <c r="AC52" t="s">
        <v>61</v>
      </c>
      <c r="AD52">
        <v>0</v>
      </c>
      <c r="AE52">
        <v>-2.4947894039E-4</v>
      </c>
      <c r="AF52" t="s">
        <v>48</v>
      </c>
      <c r="AG52">
        <v>0</v>
      </c>
      <c r="AH52">
        <v>-1.68256652947E-4</v>
      </c>
      <c r="AI52" t="s">
        <v>48</v>
      </c>
      <c r="AJ52" t="s">
        <v>58</v>
      </c>
      <c r="AK52">
        <v>0.378425504774</v>
      </c>
      <c r="AL52" t="s">
        <v>45</v>
      </c>
      <c r="AM52" t="s">
        <v>138</v>
      </c>
      <c r="AN52" t="s">
        <v>138</v>
      </c>
      <c r="AO52" t="s">
        <v>68</v>
      </c>
      <c r="AP52" t="s">
        <v>75</v>
      </c>
    </row>
    <row r="53" spans="1:42" x14ac:dyDescent="0.3">
      <c r="A53" t="s">
        <v>139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48</v>
      </c>
      <c r="K53">
        <v>33648503</v>
      </c>
      <c r="L53" t="s">
        <v>46</v>
      </c>
      <c r="M53">
        <v>1419.0921249999999</v>
      </c>
      <c r="N53" t="s">
        <v>86</v>
      </c>
      <c r="O53">
        <v>1.7207516473150199E-2</v>
      </c>
      <c r="P53" t="s">
        <v>48</v>
      </c>
      <c r="Q53">
        <v>87.226589409852494</v>
      </c>
      <c r="R53" t="s">
        <v>48</v>
      </c>
      <c r="S53">
        <v>0.82240114557900001</v>
      </c>
      <c r="T53">
        <v>0.7</v>
      </c>
      <c r="U53" t="s">
        <v>48</v>
      </c>
      <c r="V53">
        <v>0.84730574938199998</v>
      </c>
      <c r="W53" t="s">
        <v>48</v>
      </c>
      <c r="X53">
        <v>0.79280306051100002</v>
      </c>
      <c r="Y53" t="s">
        <v>48</v>
      </c>
      <c r="Z53">
        <v>0.84094804639099996</v>
      </c>
      <c r="AA53" t="s">
        <v>48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45</v>
      </c>
      <c r="AG53">
        <v>33</v>
      </c>
      <c r="AH53">
        <v>-2.3749233477499999E-3</v>
      </c>
      <c r="AI53" t="s">
        <v>45</v>
      </c>
      <c r="AJ53" t="s">
        <v>58</v>
      </c>
      <c r="AK53">
        <v>0.367225522646</v>
      </c>
      <c r="AL53" t="s">
        <v>45</v>
      </c>
      <c r="AM53" t="s">
        <v>140</v>
      </c>
      <c r="AN53" t="s">
        <v>68</v>
      </c>
      <c r="AO53" t="s">
        <v>140</v>
      </c>
      <c r="AP53" t="s">
        <v>75</v>
      </c>
    </row>
    <row r="54" spans="1:42" x14ac:dyDescent="0.3">
      <c r="A54" t="s">
        <v>141</v>
      </c>
      <c r="B54" t="s">
        <v>85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45</v>
      </c>
      <c r="K54">
        <v>10182405</v>
      </c>
      <c r="L54" t="s">
        <v>46</v>
      </c>
      <c r="M54">
        <v>516.54077343749998</v>
      </c>
      <c r="N54" t="s">
        <v>47</v>
      </c>
      <c r="O54">
        <v>5.2493667074714603E-2</v>
      </c>
      <c r="P54" t="s">
        <v>45</v>
      </c>
      <c r="Q54">
        <v>76.272054135288599</v>
      </c>
      <c r="R54" t="s">
        <v>45</v>
      </c>
      <c r="S54">
        <v>0.92127649797400002</v>
      </c>
      <c r="T54">
        <v>0.8</v>
      </c>
      <c r="U54" t="s">
        <v>48</v>
      </c>
      <c r="V54">
        <v>0.93202008238900003</v>
      </c>
      <c r="W54" t="s">
        <v>48</v>
      </c>
      <c r="X54">
        <v>0.91084361336200004</v>
      </c>
      <c r="Y54" t="s">
        <v>48</v>
      </c>
      <c r="Z54">
        <v>0.99584488300200003</v>
      </c>
      <c r="AA54" t="s">
        <v>48</v>
      </c>
      <c r="AB54">
        <v>0.72834524482499996</v>
      </c>
      <c r="AC54" t="s">
        <v>61</v>
      </c>
      <c r="AD54">
        <v>0</v>
      </c>
      <c r="AE54">
        <v>-1.8443044604199999E-4</v>
      </c>
      <c r="AF54" t="s">
        <v>48</v>
      </c>
      <c r="AG54">
        <v>0</v>
      </c>
      <c r="AH54">
        <v>-1.83775787822E-4</v>
      </c>
      <c r="AI54" t="s">
        <v>48</v>
      </c>
      <c r="AJ54" t="s">
        <v>58</v>
      </c>
      <c r="AK54">
        <v>5.9978523690299997E-2</v>
      </c>
      <c r="AL54" t="s">
        <v>45</v>
      </c>
      <c r="AM54" t="s">
        <v>142</v>
      </c>
      <c r="AN54" t="s">
        <v>143</v>
      </c>
      <c r="AO54" t="s">
        <v>144</v>
      </c>
      <c r="AP54" t="s">
        <v>75</v>
      </c>
    </row>
    <row r="55" spans="1:42" x14ac:dyDescent="0.3">
      <c r="A55" t="s">
        <v>145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48</v>
      </c>
      <c r="K55">
        <v>30654786</v>
      </c>
      <c r="L55" t="s">
        <v>46</v>
      </c>
      <c r="M55">
        <v>1283.02501315789</v>
      </c>
      <c r="N55" t="s">
        <v>58</v>
      </c>
      <c r="O55">
        <v>1.9566433558707599E-2</v>
      </c>
      <c r="P55" t="s">
        <v>48</v>
      </c>
      <c r="Q55">
        <v>90.531638143563498</v>
      </c>
      <c r="R55" t="s">
        <v>48</v>
      </c>
      <c r="S55">
        <v>0.94854243492099999</v>
      </c>
      <c r="T55">
        <v>0.85</v>
      </c>
      <c r="U55" t="s">
        <v>48</v>
      </c>
      <c r="V55">
        <v>0.96577162469800004</v>
      </c>
      <c r="W55" t="s">
        <v>48</v>
      </c>
      <c r="X55">
        <v>0.93018216861799996</v>
      </c>
      <c r="Y55" t="s">
        <v>48</v>
      </c>
      <c r="Z55">
        <v>0.84094804639099996</v>
      </c>
      <c r="AA55" t="s">
        <v>48</v>
      </c>
      <c r="AB55" s="2">
        <v>6.5656226297E-6</v>
      </c>
      <c r="AC55" t="s">
        <v>61</v>
      </c>
      <c r="AD55">
        <v>0</v>
      </c>
      <c r="AE55">
        <v>-4.69897621488E-4</v>
      </c>
      <c r="AF55" t="s">
        <v>48</v>
      </c>
      <c r="AG55">
        <v>0</v>
      </c>
      <c r="AH55">
        <v>-5.4876525653800004E-4</v>
      </c>
      <c r="AI55" t="s">
        <v>45</v>
      </c>
      <c r="AJ55" t="s">
        <v>58</v>
      </c>
      <c r="AK55">
        <v>0.425555058225</v>
      </c>
      <c r="AL55" t="s">
        <v>45</v>
      </c>
      <c r="AM55" t="s">
        <v>54</v>
      </c>
      <c r="AN55" t="s">
        <v>55</v>
      </c>
      <c r="AO55" t="s">
        <v>55</v>
      </c>
      <c r="AP55" t="s">
        <v>75</v>
      </c>
    </row>
    <row r="56" spans="1:42" x14ac:dyDescent="0.3">
      <c r="A56" t="s">
        <v>146</v>
      </c>
      <c r="B56" t="s">
        <v>85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48</v>
      </c>
      <c r="K56">
        <v>20989024</v>
      </c>
      <c r="L56" t="s">
        <v>46</v>
      </c>
      <c r="M56">
        <v>846.04428042763095</v>
      </c>
      <c r="N56" t="s">
        <v>47</v>
      </c>
      <c r="O56">
        <v>8.9564944878420996E-2</v>
      </c>
      <c r="P56" t="s">
        <v>45</v>
      </c>
      <c r="Q56">
        <v>87.122765857744099</v>
      </c>
      <c r="R56" t="s">
        <v>48</v>
      </c>
      <c r="S56">
        <v>0.92878923409299996</v>
      </c>
      <c r="T56">
        <v>0.85</v>
      </c>
      <c r="U56" t="s">
        <v>48</v>
      </c>
      <c r="V56">
        <v>0.94411818291299998</v>
      </c>
      <c r="W56" t="s">
        <v>48</v>
      </c>
      <c r="X56">
        <v>0.915137497262</v>
      </c>
      <c r="Y56" t="s">
        <v>48</v>
      </c>
      <c r="Z56">
        <v>0.84094804639099996</v>
      </c>
      <c r="AA56" t="s">
        <v>48</v>
      </c>
      <c r="AB56">
        <v>7.7244580938199997E-2</v>
      </c>
      <c r="AC56" t="s">
        <v>61</v>
      </c>
      <c r="AD56">
        <v>0</v>
      </c>
      <c r="AE56">
        <v>-6.4782546705399995E-4</v>
      </c>
      <c r="AF56" t="s">
        <v>45</v>
      </c>
      <c r="AG56">
        <v>0</v>
      </c>
      <c r="AH56">
        <v>-4.8885540382100003E-4</v>
      </c>
      <c r="AI56" t="s">
        <v>48</v>
      </c>
      <c r="AJ56" t="s">
        <v>58</v>
      </c>
      <c r="AK56">
        <v>0.76195224892000002</v>
      </c>
      <c r="AL56" t="s">
        <v>45</v>
      </c>
      <c r="AM56" t="s">
        <v>54</v>
      </c>
      <c r="AN56" t="s">
        <v>55</v>
      </c>
      <c r="AO56" t="s">
        <v>55</v>
      </c>
      <c r="AP56" t="s">
        <v>75</v>
      </c>
    </row>
    <row r="57" spans="1:42" x14ac:dyDescent="0.3">
      <c r="A57" t="s">
        <v>147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48</v>
      </c>
      <c r="K57">
        <v>32100609</v>
      </c>
      <c r="L57" t="s">
        <v>46</v>
      </c>
      <c r="M57">
        <v>1379.9375493421001</v>
      </c>
      <c r="N57" t="s">
        <v>58</v>
      </c>
      <c r="O57">
        <v>1.9606152164163299E-2</v>
      </c>
      <c r="P57" t="s">
        <v>48</v>
      </c>
      <c r="Q57">
        <v>84.327554108109894</v>
      </c>
      <c r="R57" t="s">
        <v>45</v>
      </c>
      <c r="S57">
        <v>0.92413995808299998</v>
      </c>
      <c r="T57">
        <v>0.85</v>
      </c>
      <c r="U57" t="s">
        <v>48</v>
      </c>
      <c r="V57">
        <v>0.94605717044199999</v>
      </c>
      <c r="W57" t="s">
        <v>48</v>
      </c>
      <c r="X57">
        <v>0.89845908489399995</v>
      </c>
      <c r="Y57" t="s">
        <v>48</v>
      </c>
      <c r="Z57">
        <v>0.84094804639099996</v>
      </c>
      <c r="AA57" t="s">
        <v>48</v>
      </c>
      <c r="AB57" s="2">
        <v>2.0225373349600001E-7</v>
      </c>
      <c r="AC57" t="s">
        <v>61</v>
      </c>
      <c r="AD57">
        <v>0</v>
      </c>
      <c r="AE57">
        <v>-7.1065725132999995E-4</v>
      </c>
      <c r="AF57" t="s">
        <v>45</v>
      </c>
      <c r="AG57">
        <v>0</v>
      </c>
      <c r="AH57">
        <v>-7.7961274534499997E-4</v>
      </c>
      <c r="AI57" t="s">
        <v>45</v>
      </c>
      <c r="AJ57" t="s">
        <v>58</v>
      </c>
      <c r="AK57">
        <v>1.15297764526</v>
      </c>
      <c r="AL57" t="s">
        <v>45</v>
      </c>
      <c r="AM57" t="s">
        <v>148</v>
      </c>
      <c r="AN57" t="s">
        <v>68</v>
      </c>
      <c r="AO57" t="s">
        <v>148</v>
      </c>
      <c r="AP57" t="s">
        <v>75</v>
      </c>
    </row>
    <row r="58" spans="1:42" x14ac:dyDescent="0.3">
      <c r="A58" t="s">
        <v>149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48</v>
      </c>
      <c r="K58">
        <v>32008549</v>
      </c>
      <c r="L58" t="s">
        <v>46</v>
      </c>
      <c r="M58">
        <v>1328.17313815789</v>
      </c>
      <c r="N58" t="s">
        <v>58</v>
      </c>
      <c r="O58">
        <v>1.5812858160550999E-2</v>
      </c>
      <c r="P58" t="s">
        <v>48</v>
      </c>
      <c r="Q58">
        <v>89.880205260263295</v>
      </c>
      <c r="R58" t="s">
        <v>48</v>
      </c>
      <c r="S58">
        <v>0.94911954516800001</v>
      </c>
      <c r="T58">
        <v>0.85</v>
      </c>
      <c r="U58" t="s">
        <v>48</v>
      </c>
      <c r="V58">
        <v>0.96372976065399996</v>
      </c>
      <c r="W58" t="s">
        <v>48</v>
      </c>
      <c r="X58">
        <v>0.93447001882699998</v>
      </c>
      <c r="Y58" t="s">
        <v>48</v>
      </c>
      <c r="Z58">
        <v>0.84094804639099996</v>
      </c>
      <c r="AA58" t="s">
        <v>48</v>
      </c>
      <c r="AB58">
        <v>2.0071775910299999E-3</v>
      </c>
      <c r="AC58" t="s">
        <v>61</v>
      </c>
      <c r="AD58">
        <v>0</v>
      </c>
      <c r="AE58">
        <v>-5.2315248786000005E-4</v>
      </c>
      <c r="AF58" t="s">
        <v>45</v>
      </c>
      <c r="AG58">
        <v>0</v>
      </c>
      <c r="AH58">
        <v>-5.0341539647999999E-4</v>
      </c>
      <c r="AI58" t="s">
        <v>45</v>
      </c>
      <c r="AJ58" t="s">
        <v>58</v>
      </c>
      <c r="AK58">
        <v>0.429261109295</v>
      </c>
      <c r="AL58" t="s">
        <v>45</v>
      </c>
      <c r="AM58" t="s">
        <v>150</v>
      </c>
      <c r="AN58" t="s">
        <v>68</v>
      </c>
      <c r="AO58" t="s">
        <v>150</v>
      </c>
      <c r="AP58" t="s">
        <v>75</v>
      </c>
    </row>
    <row r="59" spans="1:42" x14ac:dyDescent="0.3">
      <c r="A59" t="s">
        <v>151</v>
      </c>
      <c r="B59" t="s">
        <v>85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45</v>
      </c>
      <c r="K59">
        <v>23799396</v>
      </c>
      <c r="L59" t="s">
        <v>46</v>
      </c>
      <c r="M59">
        <v>947.26425986842105</v>
      </c>
      <c r="N59" t="s">
        <v>47</v>
      </c>
      <c r="O59">
        <v>5.4797163394123501E-2</v>
      </c>
      <c r="P59" t="s">
        <v>45</v>
      </c>
      <c r="Q59">
        <v>75.824688416342696</v>
      </c>
      <c r="R59" t="s">
        <v>45</v>
      </c>
      <c r="S59">
        <v>0.88681569130799998</v>
      </c>
      <c r="T59">
        <v>0.85</v>
      </c>
      <c r="U59" t="s">
        <v>48</v>
      </c>
      <c r="V59">
        <v>0.90550671005799999</v>
      </c>
      <c r="W59" t="s">
        <v>48</v>
      </c>
      <c r="X59">
        <v>0.86737743764599995</v>
      </c>
      <c r="Y59" t="s">
        <v>48</v>
      </c>
      <c r="Z59">
        <v>0.99584488300200003</v>
      </c>
      <c r="AA59" t="s">
        <v>48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45</v>
      </c>
      <c r="AG59">
        <v>0</v>
      </c>
      <c r="AH59">
        <v>-7.7534919878299998E-4</v>
      </c>
      <c r="AI59" t="s">
        <v>45</v>
      </c>
      <c r="AJ59" t="s">
        <v>58</v>
      </c>
      <c r="AK59">
        <v>0.39557891027999997</v>
      </c>
      <c r="AL59" t="s">
        <v>45</v>
      </c>
      <c r="AM59" t="s">
        <v>54</v>
      </c>
      <c r="AN59" t="s">
        <v>55</v>
      </c>
      <c r="AO59" t="s">
        <v>55</v>
      </c>
      <c r="AP59" t="s">
        <v>75</v>
      </c>
    </row>
    <row r="60" spans="1:42" x14ac:dyDescent="0.3">
      <c r="A60" t="s">
        <v>152</v>
      </c>
      <c r="B60" t="s">
        <v>85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45</v>
      </c>
      <c r="K60">
        <v>21607117</v>
      </c>
      <c r="L60" t="s">
        <v>46</v>
      </c>
      <c r="M60">
        <v>847.96180427631498</v>
      </c>
      <c r="N60" t="s">
        <v>47</v>
      </c>
      <c r="O60">
        <v>5.1032575999475298E-2</v>
      </c>
      <c r="P60" t="s">
        <v>45</v>
      </c>
      <c r="Q60">
        <v>78.098994820237394</v>
      </c>
      <c r="R60" t="s">
        <v>45</v>
      </c>
      <c r="S60">
        <v>0.89692392569199997</v>
      </c>
      <c r="T60">
        <v>0.85</v>
      </c>
      <c r="U60" t="s">
        <v>48</v>
      </c>
      <c r="V60">
        <v>0.91028562672199997</v>
      </c>
      <c r="W60" t="s">
        <v>48</v>
      </c>
      <c r="X60">
        <v>0.88431822101299995</v>
      </c>
      <c r="Y60" t="s">
        <v>48</v>
      </c>
      <c r="Z60">
        <v>0.99584488300200003</v>
      </c>
      <c r="AA60" t="s">
        <v>48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45</v>
      </c>
      <c r="AG60">
        <v>0</v>
      </c>
      <c r="AH60">
        <v>-6.1072179917499999E-4</v>
      </c>
      <c r="AI60" t="s">
        <v>45</v>
      </c>
      <c r="AJ60" t="s">
        <v>58</v>
      </c>
      <c r="AK60">
        <v>0.237058516759</v>
      </c>
      <c r="AL60" t="s">
        <v>45</v>
      </c>
      <c r="AM60" t="s">
        <v>153</v>
      </c>
      <c r="AN60" t="s">
        <v>68</v>
      </c>
      <c r="AO60" t="s">
        <v>153</v>
      </c>
      <c r="AP60" t="s">
        <v>75</v>
      </c>
    </row>
    <row r="61" spans="1:42" x14ac:dyDescent="0.3">
      <c r="A61" t="s">
        <v>154</v>
      </c>
      <c r="B61" t="s">
        <v>85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48</v>
      </c>
      <c r="K61">
        <v>22890237</v>
      </c>
      <c r="L61" t="s">
        <v>46</v>
      </c>
      <c r="M61">
        <v>921.152324013157</v>
      </c>
      <c r="N61" t="s">
        <v>47</v>
      </c>
      <c r="O61">
        <v>3.1622144774177498E-2</v>
      </c>
      <c r="P61" t="s">
        <v>48</v>
      </c>
      <c r="Q61">
        <v>86.509256773461402</v>
      </c>
      <c r="R61" t="s">
        <v>48</v>
      </c>
      <c r="S61">
        <v>0.93053585368500003</v>
      </c>
      <c r="T61">
        <v>0.85</v>
      </c>
      <c r="U61" t="s">
        <v>48</v>
      </c>
      <c r="V61">
        <v>0.94446324867700004</v>
      </c>
      <c r="W61" t="s">
        <v>48</v>
      </c>
      <c r="X61">
        <v>0.91734548780199998</v>
      </c>
      <c r="Y61" t="s">
        <v>48</v>
      </c>
      <c r="Z61">
        <v>0.95412926422199995</v>
      </c>
      <c r="AA61" t="s">
        <v>48</v>
      </c>
      <c r="AB61">
        <v>1.31738725021E-2</v>
      </c>
      <c r="AC61" t="s">
        <v>61</v>
      </c>
      <c r="AD61">
        <v>0</v>
      </c>
      <c r="AE61">
        <v>-6.6355418423400003E-4</v>
      </c>
      <c r="AF61" t="s">
        <v>45</v>
      </c>
      <c r="AG61">
        <v>0</v>
      </c>
      <c r="AH61">
        <v>-6.7930250429100003E-4</v>
      </c>
      <c r="AI61" t="s">
        <v>45</v>
      </c>
      <c r="AJ61" t="s">
        <v>58</v>
      </c>
      <c r="AK61">
        <v>0.37301757414199999</v>
      </c>
      <c r="AL61" t="s">
        <v>45</v>
      </c>
      <c r="AM61" t="s">
        <v>54</v>
      </c>
      <c r="AN61" t="s">
        <v>55</v>
      </c>
      <c r="AO61" t="s">
        <v>55</v>
      </c>
      <c r="AP61" t="s">
        <v>75</v>
      </c>
    </row>
    <row r="62" spans="1:42" x14ac:dyDescent="0.3">
      <c r="A62" t="s">
        <v>155</v>
      </c>
      <c r="B62" t="s">
        <v>85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45</v>
      </c>
      <c r="K62">
        <v>7123794</v>
      </c>
      <c r="L62" t="s">
        <v>46</v>
      </c>
      <c r="M62">
        <v>354.43578794642798</v>
      </c>
      <c r="N62" t="s">
        <v>47</v>
      </c>
      <c r="O62">
        <v>2.7403070552713401E-2</v>
      </c>
      <c r="P62" t="s">
        <v>48</v>
      </c>
      <c r="Q62">
        <v>65.509085346771997</v>
      </c>
      <c r="R62" t="s">
        <v>45</v>
      </c>
      <c r="S62">
        <v>0.90035024060699997</v>
      </c>
      <c r="T62">
        <v>0.8</v>
      </c>
      <c r="U62" t="s">
        <v>48</v>
      </c>
      <c r="V62">
        <v>0.905902834755</v>
      </c>
      <c r="W62" t="s">
        <v>48</v>
      </c>
      <c r="X62">
        <v>0.89467359909900002</v>
      </c>
      <c r="Y62" t="s">
        <v>48</v>
      </c>
      <c r="Z62">
        <v>0.99998090779100002</v>
      </c>
      <c r="AA62" t="s">
        <v>48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48</v>
      </c>
      <c r="AG62">
        <v>0</v>
      </c>
      <c r="AH62">
        <v>-1.6474560124699999E-4</v>
      </c>
      <c r="AI62" t="s">
        <v>48</v>
      </c>
      <c r="AJ62" t="s">
        <v>58</v>
      </c>
      <c r="AK62">
        <v>0.28519932428900002</v>
      </c>
      <c r="AL62" t="s">
        <v>45</v>
      </c>
      <c r="AM62" t="s">
        <v>156</v>
      </c>
      <c r="AN62" t="s">
        <v>156</v>
      </c>
      <c r="AO62" t="s">
        <v>68</v>
      </c>
      <c r="AP62" t="s">
        <v>75</v>
      </c>
    </row>
    <row r="63" spans="1:42" x14ac:dyDescent="0.3">
      <c r="A63" t="s">
        <v>157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48</v>
      </c>
      <c r="K63">
        <v>28300840</v>
      </c>
      <c r="L63" t="s">
        <v>46</v>
      </c>
      <c r="M63">
        <v>1173.62587171052</v>
      </c>
      <c r="N63" t="s">
        <v>46</v>
      </c>
      <c r="O63">
        <v>3.6090774337518498E-2</v>
      </c>
      <c r="P63" t="s">
        <v>48</v>
      </c>
      <c r="Q63">
        <v>90.415846479124696</v>
      </c>
      <c r="R63" t="s">
        <v>48</v>
      </c>
      <c r="S63">
        <v>0.94919231453099995</v>
      </c>
      <c r="T63">
        <v>0.85</v>
      </c>
      <c r="U63" t="s">
        <v>48</v>
      </c>
      <c r="V63">
        <v>0.95813758932000004</v>
      </c>
      <c r="W63" t="s">
        <v>48</v>
      </c>
      <c r="X63">
        <v>0.939843364367</v>
      </c>
      <c r="Y63" t="s">
        <v>48</v>
      </c>
      <c r="Z63">
        <v>0.84094804639099996</v>
      </c>
      <c r="AA63" t="s">
        <v>48</v>
      </c>
      <c r="AB63">
        <v>0.81385483862600005</v>
      </c>
      <c r="AC63" t="s">
        <v>61</v>
      </c>
      <c r="AD63">
        <v>0</v>
      </c>
      <c r="AE63">
        <v>-6.2428219734599999E-4</v>
      </c>
      <c r="AF63" t="s">
        <v>45</v>
      </c>
      <c r="AG63">
        <v>0</v>
      </c>
      <c r="AH63">
        <v>-4.1123437878199997E-4</v>
      </c>
      <c r="AI63" t="s">
        <v>48</v>
      </c>
      <c r="AJ63" t="s">
        <v>58</v>
      </c>
      <c r="AK63">
        <v>0.27389057623099999</v>
      </c>
      <c r="AL63" t="s">
        <v>45</v>
      </c>
      <c r="AM63" t="s">
        <v>158</v>
      </c>
      <c r="AN63" t="s">
        <v>68</v>
      </c>
      <c r="AO63" t="s">
        <v>158</v>
      </c>
      <c r="AP63" t="s">
        <v>75</v>
      </c>
    </row>
    <row r="64" spans="1:42" x14ac:dyDescent="0.3">
      <c r="A64" t="s">
        <v>159</v>
      </c>
      <c r="B64" t="s">
        <v>85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48</v>
      </c>
      <c r="K64">
        <v>29421610</v>
      </c>
      <c r="L64" t="s">
        <v>46</v>
      </c>
      <c r="M64">
        <v>1208.9626743420999</v>
      </c>
      <c r="N64" t="s">
        <v>58</v>
      </c>
      <c r="O64">
        <v>1.9251464267750502E-2</v>
      </c>
      <c r="P64" t="s">
        <v>48</v>
      </c>
      <c r="Q64">
        <v>92.636731525271998</v>
      </c>
      <c r="R64" t="s">
        <v>48</v>
      </c>
      <c r="S64">
        <v>0.95660765455899999</v>
      </c>
      <c r="T64">
        <v>0.85</v>
      </c>
      <c r="U64" t="s">
        <v>48</v>
      </c>
      <c r="V64">
        <v>0.96958289955400001</v>
      </c>
      <c r="W64" t="s">
        <v>48</v>
      </c>
      <c r="X64">
        <v>0.94384289234999996</v>
      </c>
      <c r="Y64" t="s">
        <v>48</v>
      </c>
      <c r="Z64">
        <v>0.84094804639099996</v>
      </c>
      <c r="AA64" t="s">
        <v>48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48</v>
      </c>
      <c r="AG64">
        <v>0</v>
      </c>
      <c r="AH64">
        <v>-3.5873504128099999E-4</v>
      </c>
      <c r="AI64" t="s">
        <v>48</v>
      </c>
      <c r="AJ64" t="s">
        <v>58</v>
      </c>
      <c r="AK64">
        <v>0.64377298194699994</v>
      </c>
      <c r="AL64" t="s">
        <v>45</v>
      </c>
      <c r="AM64" t="s">
        <v>54</v>
      </c>
      <c r="AN64" t="s">
        <v>55</v>
      </c>
      <c r="AO64" t="s">
        <v>55</v>
      </c>
      <c r="AP64" t="s">
        <v>75</v>
      </c>
    </row>
    <row r="65" spans="1:42" x14ac:dyDescent="0.3">
      <c r="A65" t="s">
        <v>160</v>
      </c>
      <c r="B65" t="s">
        <v>85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48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48</v>
      </c>
      <c r="Q65">
        <v>95.499149909527006</v>
      </c>
      <c r="R65" t="s">
        <v>48</v>
      </c>
      <c r="S65">
        <v>0.96502129161600003</v>
      </c>
      <c r="T65">
        <v>0.85</v>
      </c>
      <c r="U65" t="s">
        <v>48</v>
      </c>
      <c r="V65">
        <v>0.97629839314400002</v>
      </c>
      <c r="W65" t="s">
        <v>48</v>
      </c>
      <c r="X65">
        <v>0.95447987269199996</v>
      </c>
      <c r="Y65" t="s">
        <v>48</v>
      </c>
      <c r="Z65">
        <v>0.84094804639099996</v>
      </c>
      <c r="AA65" t="s">
        <v>48</v>
      </c>
      <c r="AB65">
        <v>1.6983520624299999E-2</v>
      </c>
      <c r="AC65" t="s">
        <v>61</v>
      </c>
      <c r="AD65">
        <v>0</v>
      </c>
      <c r="AE65">
        <v>-3.9431171339199999E-4</v>
      </c>
      <c r="AF65" t="s">
        <v>48</v>
      </c>
      <c r="AG65">
        <v>0</v>
      </c>
      <c r="AH65">
        <v>-2.44966371361E-4</v>
      </c>
      <c r="AI65" t="s">
        <v>48</v>
      </c>
      <c r="AJ65" t="s">
        <v>58</v>
      </c>
      <c r="AK65">
        <v>0.38492110448099998</v>
      </c>
      <c r="AL65" t="s">
        <v>45</v>
      </c>
      <c r="AM65" t="s">
        <v>54</v>
      </c>
      <c r="AN65" t="s">
        <v>55</v>
      </c>
      <c r="AO65" t="s">
        <v>55</v>
      </c>
      <c r="AP65" t="s">
        <v>75</v>
      </c>
    </row>
    <row r="66" spans="1:42" x14ac:dyDescent="0.3">
      <c r="A66" t="s">
        <v>161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48</v>
      </c>
      <c r="K66">
        <v>15391937</v>
      </c>
      <c r="L66" t="s">
        <v>46</v>
      </c>
      <c r="M66">
        <v>825.36338616071396</v>
      </c>
      <c r="N66" t="s">
        <v>47</v>
      </c>
      <c r="O66">
        <v>5.5595146974248097E-2</v>
      </c>
      <c r="P66" t="s">
        <v>45</v>
      </c>
      <c r="Q66">
        <v>88.284955379909803</v>
      </c>
      <c r="R66" t="s">
        <v>48</v>
      </c>
      <c r="S66">
        <v>0.91960345534700005</v>
      </c>
      <c r="T66">
        <v>0.8</v>
      </c>
      <c r="U66" t="s">
        <v>48</v>
      </c>
      <c r="V66">
        <v>0.95009619655599997</v>
      </c>
      <c r="W66" t="s">
        <v>48</v>
      </c>
      <c r="X66">
        <v>0.88667739410599999</v>
      </c>
      <c r="Y66" t="s">
        <v>48</v>
      </c>
      <c r="Z66">
        <v>0.84094804639099996</v>
      </c>
      <c r="AA66" t="s">
        <v>48</v>
      </c>
      <c r="AB66" s="2">
        <v>1.2664070861000001E-16</v>
      </c>
      <c r="AC66" t="s">
        <v>61</v>
      </c>
      <c r="AD66">
        <v>0</v>
      </c>
      <c r="AE66">
        <v>-3.8470792728299998E-4</v>
      </c>
      <c r="AF66" t="s">
        <v>48</v>
      </c>
      <c r="AG66">
        <v>0</v>
      </c>
      <c r="AH66">
        <v>-8.6889170940500002E-4</v>
      </c>
      <c r="AI66" t="s">
        <v>45</v>
      </c>
      <c r="AJ66" t="s">
        <v>58</v>
      </c>
      <c r="AK66">
        <v>0.60581165008500004</v>
      </c>
      <c r="AL66" t="s">
        <v>45</v>
      </c>
      <c r="AM66" t="s">
        <v>54</v>
      </c>
      <c r="AN66" t="s">
        <v>55</v>
      </c>
      <c r="AO66" t="s">
        <v>55</v>
      </c>
      <c r="AP66" t="s">
        <v>75</v>
      </c>
    </row>
    <row r="67" spans="1:42" x14ac:dyDescent="0.3">
      <c r="A67" t="s">
        <v>162</v>
      </c>
      <c r="B67" t="s">
        <v>85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48</v>
      </c>
      <c r="K67">
        <v>31830282</v>
      </c>
      <c r="L67" t="s">
        <v>46</v>
      </c>
      <c r="M67">
        <v>1309.03375328947</v>
      </c>
      <c r="N67" t="s">
        <v>58</v>
      </c>
      <c r="O67">
        <v>1.53118017834793E-2</v>
      </c>
      <c r="P67" t="s">
        <v>48</v>
      </c>
      <c r="Q67">
        <v>91.890577230131797</v>
      </c>
      <c r="R67" t="s">
        <v>48</v>
      </c>
      <c r="S67">
        <v>0.76141176394599996</v>
      </c>
      <c r="T67">
        <v>0.7</v>
      </c>
      <c r="U67" t="s">
        <v>48</v>
      </c>
      <c r="V67">
        <v>0.80125495971899996</v>
      </c>
      <c r="W67" t="s">
        <v>48</v>
      </c>
      <c r="X67">
        <v>0.71554941680200002</v>
      </c>
      <c r="Y67" t="s">
        <v>48</v>
      </c>
      <c r="Z67">
        <v>0.358420132025</v>
      </c>
      <c r="AA67" t="s">
        <v>48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45</v>
      </c>
      <c r="AG67">
        <v>56</v>
      </c>
      <c r="AH67">
        <v>-3.5321504825999999E-3</v>
      </c>
      <c r="AI67" t="s">
        <v>45</v>
      </c>
      <c r="AJ67" t="s">
        <v>58</v>
      </c>
      <c r="AK67">
        <v>0.33395341003899998</v>
      </c>
      <c r="AL67" t="s">
        <v>45</v>
      </c>
      <c r="AM67" t="s">
        <v>163</v>
      </c>
      <c r="AN67" t="s">
        <v>68</v>
      </c>
      <c r="AO67" t="s">
        <v>163</v>
      </c>
      <c r="AP67" t="s">
        <v>75</v>
      </c>
    </row>
    <row r="68" spans="1:42" x14ac:dyDescent="0.3">
      <c r="A68" t="s">
        <v>164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48</v>
      </c>
      <c r="K68">
        <v>19129362</v>
      </c>
      <c r="L68" t="s">
        <v>46</v>
      </c>
      <c r="M68">
        <v>771.60702631578897</v>
      </c>
      <c r="N68" t="s">
        <v>47</v>
      </c>
      <c r="O68">
        <v>3.1184436824906101E-2</v>
      </c>
      <c r="P68" t="s">
        <v>48</v>
      </c>
      <c r="Q68">
        <v>96.320753193096905</v>
      </c>
      <c r="R68" t="s">
        <v>48</v>
      </c>
      <c r="S68">
        <v>0.97460304342899995</v>
      </c>
      <c r="T68">
        <v>0.85</v>
      </c>
      <c r="U68" t="s">
        <v>48</v>
      </c>
      <c r="V68">
        <v>0.98265661133899995</v>
      </c>
      <c r="W68" t="s">
        <v>48</v>
      </c>
      <c r="X68">
        <v>0.96787761069400002</v>
      </c>
      <c r="Y68" t="s">
        <v>48</v>
      </c>
      <c r="Z68">
        <v>0.84094804639099996</v>
      </c>
      <c r="AA68" t="s">
        <v>48</v>
      </c>
      <c r="AB68">
        <v>0.162993344619</v>
      </c>
      <c r="AC68" t="s">
        <v>61</v>
      </c>
      <c r="AD68">
        <v>0</v>
      </c>
      <c r="AE68">
        <v>-3.1347323639800001E-4</v>
      </c>
      <c r="AF68" t="s">
        <v>48</v>
      </c>
      <c r="AG68">
        <v>0</v>
      </c>
      <c r="AH68">
        <v>-2.4679989606399998E-4</v>
      </c>
      <c r="AI68" t="s">
        <v>48</v>
      </c>
      <c r="AJ68" t="s">
        <v>58</v>
      </c>
      <c r="AK68">
        <v>0.36606071182700001</v>
      </c>
      <c r="AL68" t="s">
        <v>45</v>
      </c>
      <c r="AM68" t="s">
        <v>54</v>
      </c>
      <c r="AN68" t="s">
        <v>55</v>
      </c>
      <c r="AO68" t="s">
        <v>55</v>
      </c>
      <c r="AP68" t="s">
        <v>75</v>
      </c>
    </row>
    <row r="69" spans="1:42" x14ac:dyDescent="0.3">
      <c r="A69" t="s">
        <v>165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48</v>
      </c>
      <c r="K69">
        <v>25145640</v>
      </c>
      <c r="L69" t="s">
        <v>46</v>
      </c>
      <c r="M69">
        <v>1025.3349851973601</v>
      </c>
      <c r="N69" t="s">
        <v>47</v>
      </c>
      <c r="O69">
        <v>2.1357483809585801E-2</v>
      </c>
      <c r="P69" t="s">
        <v>48</v>
      </c>
      <c r="Q69">
        <v>94.254945396256602</v>
      </c>
      <c r="R69" t="s">
        <v>48</v>
      </c>
      <c r="S69">
        <v>0.967685852588</v>
      </c>
      <c r="T69">
        <v>0.85</v>
      </c>
      <c r="U69" t="s">
        <v>48</v>
      </c>
      <c r="V69">
        <v>0.978253523076</v>
      </c>
      <c r="W69" t="s">
        <v>48</v>
      </c>
      <c r="X69">
        <v>0.95811537586600004</v>
      </c>
      <c r="Y69" t="s">
        <v>48</v>
      </c>
      <c r="Z69">
        <v>0.84094804639099996</v>
      </c>
      <c r="AA69" t="s">
        <v>48</v>
      </c>
      <c r="AB69">
        <v>8.4968406449E-3</v>
      </c>
      <c r="AC69" t="s">
        <v>61</v>
      </c>
      <c r="AD69">
        <v>0</v>
      </c>
      <c r="AE69">
        <v>-3.3121128393500001E-4</v>
      </c>
      <c r="AF69" t="s">
        <v>48</v>
      </c>
      <c r="AG69">
        <v>0</v>
      </c>
      <c r="AH69">
        <v>-3.4652135144800001E-4</v>
      </c>
      <c r="AI69" t="s">
        <v>48</v>
      </c>
      <c r="AJ69" t="s">
        <v>58</v>
      </c>
      <c r="AK69">
        <v>0.23438921683399999</v>
      </c>
      <c r="AL69" t="s">
        <v>45</v>
      </c>
      <c r="AM69" t="s">
        <v>54</v>
      </c>
      <c r="AN69" t="s">
        <v>55</v>
      </c>
      <c r="AO69" t="s">
        <v>55</v>
      </c>
      <c r="AP69" t="s">
        <v>75</v>
      </c>
    </row>
    <row r="70" spans="1:42" x14ac:dyDescent="0.3">
      <c r="A70" t="s">
        <v>166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48</v>
      </c>
      <c r="K70">
        <v>15351123</v>
      </c>
      <c r="L70" t="s">
        <v>46</v>
      </c>
      <c r="M70">
        <v>804.69447098214198</v>
      </c>
      <c r="N70" t="s">
        <v>47</v>
      </c>
      <c r="O70">
        <v>5.8805490307986701E-2</v>
      </c>
      <c r="P70" t="s">
        <v>45</v>
      </c>
      <c r="Q70">
        <v>90.840803465008705</v>
      </c>
      <c r="R70" t="s">
        <v>48</v>
      </c>
      <c r="S70">
        <v>0.92458661610100001</v>
      </c>
      <c r="T70">
        <v>0.8</v>
      </c>
      <c r="U70" t="s">
        <v>48</v>
      </c>
      <c r="V70">
        <v>0.94956696985599998</v>
      </c>
      <c r="W70" t="s">
        <v>48</v>
      </c>
      <c r="X70">
        <v>0.89588972249800003</v>
      </c>
      <c r="Y70" t="s">
        <v>48</v>
      </c>
      <c r="Z70">
        <v>0.84094804639099996</v>
      </c>
      <c r="AA70" t="s">
        <v>48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45</v>
      </c>
      <c r="AG70">
        <v>0</v>
      </c>
      <c r="AH70">
        <v>-1.1086899451400001E-3</v>
      </c>
      <c r="AI70" t="s">
        <v>45</v>
      </c>
      <c r="AJ70" t="s">
        <v>58</v>
      </c>
      <c r="AK70">
        <v>0.31851124416799997</v>
      </c>
      <c r="AL70" t="s">
        <v>45</v>
      </c>
      <c r="AM70" t="s">
        <v>167</v>
      </c>
      <c r="AN70" t="s">
        <v>68</v>
      </c>
      <c r="AO70" t="s">
        <v>167</v>
      </c>
      <c r="AP70" t="s">
        <v>75</v>
      </c>
    </row>
    <row r="71" spans="1:42" x14ac:dyDescent="0.3">
      <c r="A71" t="s">
        <v>168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48</v>
      </c>
      <c r="K71">
        <v>24799829</v>
      </c>
      <c r="L71" t="s">
        <v>46</v>
      </c>
      <c r="M71">
        <v>1017.40020394736</v>
      </c>
      <c r="N71" t="s">
        <v>47</v>
      </c>
      <c r="O71">
        <v>1.6826212607296501E-2</v>
      </c>
      <c r="P71" t="s">
        <v>48</v>
      </c>
      <c r="Q71">
        <v>93.585994724485303</v>
      </c>
      <c r="R71" t="s">
        <v>48</v>
      </c>
      <c r="S71">
        <v>0.88994548295300002</v>
      </c>
      <c r="T71">
        <v>0.7</v>
      </c>
      <c r="U71" t="s">
        <v>48</v>
      </c>
      <c r="V71">
        <v>0.91036557227899995</v>
      </c>
      <c r="W71" t="s">
        <v>48</v>
      </c>
      <c r="X71">
        <v>0.86810926135800004</v>
      </c>
      <c r="Y71" t="s">
        <v>48</v>
      </c>
      <c r="Z71">
        <v>0.67793689645199995</v>
      </c>
      <c r="AA71" t="s">
        <v>48</v>
      </c>
      <c r="AB71" s="2">
        <v>4.0958350882899998E-20</v>
      </c>
      <c r="AC71" t="s">
        <v>61</v>
      </c>
      <c r="AD71">
        <v>0</v>
      </c>
      <c r="AE71">
        <v>-1.3197803341999999E-3</v>
      </c>
      <c r="AF71" t="s">
        <v>45</v>
      </c>
      <c r="AG71">
        <v>0</v>
      </c>
      <c r="AH71">
        <v>-1.7884823472599999E-3</v>
      </c>
      <c r="AI71" t="s">
        <v>45</v>
      </c>
      <c r="AJ71" t="s">
        <v>58</v>
      </c>
      <c r="AK71">
        <v>9.4927704561299994E-2</v>
      </c>
      <c r="AL71" t="s">
        <v>45</v>
      </c>
      <c r="AM71" t="s">
        <v>54</v>
      </c>
      <c r="AN71" t="s">
        <v>55</v>
      </c>
      <c r="AO71" t="s">
        <v>55</v>
      </c>
      <c r="AP71" t="s">
        <v>75</v>
      </c>
    </row>
    <row r="72" spans="1:42" x14ac:dyDescent="0.3">
      <c r="A72" t="s">
        <v>169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48</v>
      </c>
      <c r="K72">
        <v>18908531</v>
      </c>
      <c r="L72" t="s">
        <v>46</v>
      </c>
      <c r="M72">
        <v>1029.9385357142801</v>
      </c>
      <c r="N72" t="s">
        <v>58</v>
      </c>
      <c r="O72">
        <v>2.4332337082516801E-2</v>
      </c>
      <c r="P72" t="s">
        <v>48</v>
      </c>
      <c r="Q72">
        <v>83.769766634441694</v>
      </c>
      <c r="R72" t="s">
        <v>45</v>
      </c>
      <c r="S72">
        <v>0.81255206599800001</v>
      </c>
      <c r="T72">
        <v>0.8</v>
      </c>
      <c r="U72" t="s">
        <v>48</v>
      </c>
      <c r="V72">
        <v>0.86787858729900003</v>
      </c>
      <c r="W72" t="s">
        <v>48</v>
      </c>
      <c r="X72">
        <v>0.75533148230000002</v>
      </c>
      <c r="Y72" t="s">
        <v>45</v>
      </c>
      <c r="Z72">
        <v>0.95412926422199995</v>
      </c>
      <c r="AA72" t="s">
        <v>48</v>
      </c>
      <c r="AB72" s="2">
        <v>5.06488205538E-39</v>
      </c>
      <c r="AC72" t="s">
        <v>61</v>
      </c>
      <c r="AD72">
        <v>0</v>
      </c>
      <c r="AE72">
        <v>-2.2068115795E-3</v>
      </c>
      <c r="AF72" t="s">
        <v>45</v>
      </c>
      <c r="AG72">
        <v>9</v>
      </c>
      <c r="AH72">
        <v>-2.1486561973399999E-3</v>
      </c>
      <c r="AI72" t="s">
        <v>45</v>
      </c>
      <c r="AJ72" t="s">
        <v>58</v>
      </c>
      <c r="AK72">
        <v>0.373978661042</v>
      </c>
      <c r="AL72" t="s">
        <v>45</v>
      </c>
      <c r="AM72" t="s">
        <v>170</v>
      </c>
      <c r="AN72" t="s">
        <v>171</v>
      </c>
      <c r="AO72" t="s">
        <v>172</v>
      </c>
      <c r="AP72" t="s">
        <v>75</v>
      </c>
    </row>
    <row r="73" spans="1:42" x14ac:dyDescent="0.3">
      <c r="A73" t="s">
        <v>173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48</v>
      </c>
      <c r="K73">
        <v>24463097</v>
      </c>
      <c r="L73" t="s">
        <v>46</v>
      </c>
      <c r="M73">
        <v>1059.36970723684</v>
      </c>
      <c r="N73" t="s">
        <v>47</v>
      </c>
      <c r="O73">
        <v>9.57773256242812E-3</v>
      </c>
      <c r="P73" t="s">
        <v>48</v>
      </c>
      <c r="Q73">
        <v>88.281461185162101</v>
      </c>
      <c r="R73" t="s">
        <v>48</v>
      </c>
      <c r="S73">
        <v>0.94135748556300003</v>
      </c>
      <c r="T73">
        <v>0.85</v>
      </c>
      <c r="U73" t="s">
        <v>48</v>
      </c>
      <c r="V73">
        <v>0.95905449474899995</v>
      </c>
      <c r="W73" t="s">
        <v>48</v>
      </c>
      <c r="X73">
        <v>0.92224698232900004</v>
      </c>
      <c r="Y73" t="s">
        <v>48</v>
      </c>
      <c r="Z73">
        <v>0.95412926422199995</v>
      </c>
      <c r="AA73" t="s">
        <v>48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45</v>
      </c>
      <c r="AG73">
        <v>0</v>
      </c>
      <c r="AH73">
        <v>-7.58982413017E-4</v>
      </c>
      <c r="AI73" t="s">
        <v>45</v>
      </c>
      <c r="AJ73" t="s">
        <v>58</v>
      </c>
      <c r="AK73">
        <v>0.28101128970799999</v>
      </c>
      <c r="AL73" t="s">
        <v>45</v>
      </c>
      <c r="AM73" t="s">
        <v>54</v>
      </c>
      <c r="AN73" t="s">
        <v>55</v>
      </c>
      <c r="AO73" t="s">
        <v>55</v>
      </c>
      <c r="AP73" t="s">
        <v>75</v>
      </c>
    </row>
    <row r="74" spans="1:42" x14ac:dyDescent="0.3">
      <c r="A74" t="s">
        <v>174</v>
      </c>
      <c r="B74" t="s">
        <v>85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48</v>
      </c>
      <c r="K74">
        <v>21293722</v>
      </c>
      <c r="L74" t="s">
        <v>46</v>
      </c>
      <c r="M74">
        <v>1112.3197500000001</v>
      </c>
      <c r="N74" t="s">
        <v>58</v>
      </c>
      <c r="O74">
        <v>2.3575011506381801E-2</v>
      </c>
      <c r="P74" t="s">
        <v>48</v>
      </c>
      <c r="Q74">
        <v>90.901346773174893</v>
      </c>
      <c r="R74" t="s">
        <v>48</v>
      </c>
      <c r="S74">
        <v>0.87769835786600003</v>
      </c>
      <c r="T74">
        <v>0.8</v>
      </c>
      <c r="U74" t="s">
        <v>48</v>
      </c>
      <c r="V74">
        <v>0.90421738152099995</v>
      </c>
      <c r="W74" t="s">
        <v>48</v>
      </c>
      <c r="X74">
        <v>0.84924472042800003</v>
      </c>
      <c r="Y74" t="s">
        <v>48</v>
      </c>
      <c r="Z74">
        <v>0.95412926422199995</v>
      </c>
      <c r="AA74" t="s">
        <v>48</v>
      </c>
      <c r="AB74" s="2">
        <v>3.9615524487999999E-16</v>
      </c>
      <c r="AC74" t="s">
        <v>61</v>
      </c>
      <c r="AD74">
        <v>0</v>
      </c>
      <c r="AE74">
        <v>-1.8496868948299999E-3</v>
      </c>
      <c r="AF74" t="s">
        <v>45</v>
      </c>
      <c r="AG74">
        <v>5</v>
      </c>
      <c r="AH74">
        <v>-2.1883470703E-3</v>
      </c>
      <c r="AI74" t="s">
        <v>45</v>
      </c>
      <c r="AJ74" t="s">
        <v>58</v>
      </c>
      <c r="AK74">
        <v>0.109583869998</v>
      </c>
      <c r="AL74" t="s">
        <v>45</v>
      </c>
      <c r="AM74" t="s">
        <v>175</v>
      </c>
      <c r="AN74" t="s">
        <v>175</v>
      </c>
      <c r="AO74" t="s">
        <v>68</v>
      </c>
      <c r="AP74" t="s">
        <v>75</v>
      </c>
    </row>
    <row r="75" spans="1:42" x14ac:dyDescent="0.3">
      <c r="A75" t="s">
        <v>176</v>
      </c>
      <c r="B75" t="s">
        <v>85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48</v>
      </c>
      <c r="K75">
        <v>20122988</v>
      </c>
      <c r="L75" t="s">
        <v>46</v>
      </c>
      <c r="M75">
        <v>1048.5467522321401</v>
      </c>
      <c r="N75" t="s">
        <v>58</v>
      </c>
      <c r="O75">
        <v>2.5239852041647699E-2</v>
      </c>
      <c r="P75" t="s">
        <v>48</v>
      </c>
      <c r="Q75">
        <v>91.311569442832393</v>
      </c>
      <c r="R75" t="s">
        <v>48</v>
      </c>
      <c r="S75">
        <v>0.86191583155999996</v>
      </c>
      <c r="T75">
        <v>0.8</v>
      </c>
      <c r="U75" t="s">
        <v>48</v>
      </c>
      <c r="V75">
        <v>0.89212825018099995</v>
      </c>
      <c r="W75" t="s">
        <v>48</v>
      </c>
      <c r="X75">
        <v>0.82927823147599999</v>
      </c>
      <c r="Y75" t="s">
        <v>48</v>
      </c>
      <c r="Z75">
        <v>0.84094804639099996</v>
      </c>
      <c r="AA75" t="s">
        <v>48</v>
      </c>
      <c r="AB75" s="2">
        <v>2.1049411408E-19</v>
      </c>
      <c r="AC75" t="s">
        <v>61</v>
      </c>
      <c r="AD75">
        <v>1</v>
      </c>
      <c r="AE75">
        <v>-2.2155327917699999E-3</v>
      </c>
      <c r="AF75" t="s">
        <v>45</v>
      </c>
      <c r="AG75">
        <v>10</v>
      </c>
      <c r="AH75">
        <v>-2.6282208579199999E-3</v>
      </c>
      <c r="AI75" t="s">
        <v>45</v>
      </c>
      <c r="AJ75" t="s">
        <v>58</v>
      </c>
      <c r="AK75">
        <v>0.18217467396000001</v>
      </c>
      <c r="AL75" t="s">
        <v>45</v>
      </c>
      <c r="AM75" t="s">
        <v>177</v>
      </c>
      <c r="AN75" t="s">
        <v>177</v>
      </c>
      <c r="AO75" t="s">
        <v>68</v>
      </c>
      <c r="AP75" t="s">
        <v>75</v>
      </c>
    </row>
    <row r="76" spans="1:42" x14ac:dyDescent="0.3">
      <c r="A76" t="s">
        <v>178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48</v>
      </c>
      <c r="K76">
        <v>30062610</v>
      </c>
      <c r="L76" t="s">
        <v>46</v>
      </c>
      <c r="M76">
        <v>1253.1900493421001</v>
      </c>
      <c r="N76" t="s">
        <v>58</v>
      </c>
      <c r="O76">
        <v>3.1976874461138401E-2</v>
      </c>
      <c r="P76" t="s">
        <v>48</v>
      </c>
      <c r="Q76">
        <v>91.565549029134601</v>
      </c>
      <c r="R76" t="s">
        <v>48</v>
      </c>
      <c r="S76">
        <v>0.84979038330300005</v>
      </c>
      <c r="T76">
        <v>0.7</v>
      </c>
      <c r="U76" t="s">
        <v>48</v>
      </c>
      <c r="V76">
        <v>0.88477705096100001</v>
      </c>
      <c r="W76" t="s">
        <v>48</v>
      </c>
      <c r="X76">
        <v>0.81133050074500002</v>
      </c>
      <c r="Y76" t="s">
        <v>48</v>
      </c>
      <c r="Z76">
        <v>0.67793689645199995</v>
      </c>
      <c r="AA76" t="s">
        <v>48</v>
      </c>
      <c r="AB76" s="2">
        <v>4.03260851623E-70</v>
      </c>
      <c r="AC76" t="s">
        <v>61</v>
      </c>
      <c r="AD76">
        <v>11</v>
      </c>
      <c r="AE76">
        <v>-1.7022702642100001E-3</v>
      </c>
      <c r="AF76" t="s">
        <v>45</v>
      </c>
      <c r="AG76">
        <v>24</v>
      </c>
      <c r="AH76">
        <v>-2.1771459893900002E-3</v>
      </c>
      <c r="AI76" t="s">
        <v>45</v>
      </c>
      <c r="AJ76" t="s">
        <v>58</v>
      </c>
      <c r="AK76">
        <v>0.15671445533299999</v>
      </c>
      <c r="AL76" t="s">
        <v>45</v>
      </c>
      <c r="AM76" t="s">
        <v>179</v>
      </c>
      <c r="AN76" t="s">
        <v>68</v>
      </c>
      <c r="AO76" t="s">
        <v>179</v>
      </c>
      <c r="AP76" t="s">
        <v>75</v>
      </c>
    </row>
    <row r="77" spans="1:42" x14ac:dyDescent="0.3">
      <c r="A77" t="s">
        <v>180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48</v>
      </c>
      <c r="K77">
        <v>20113067</v>
      </c>
      <c r="L77" t="s">
        <v>46</v>
      </c>
      <c r="M77">
        <v>1072.9997589285699</v>
      </c>
      <c r="N77" t="s">
        <v>58</v>
      </c>
      <c r="O77">
        <v>3.3798631292044599E-2</v>
      </c>
      <c r="P77" t="s">
        <v>48</v>
      </c>
      <c r="Q77">
        <v>88.905970984265196</v>
      </c>
      <c r="R77" t="s">
        <v>48</v>
      </c>
      <c r="S77">
        <v>0.86241760161299996</v>
      </c>
      <c r="T77">
        <v>0.8</v>
      </c>
      <c r="U77" t="s">
        <v>48</v>
      </c>
      <c r="V77">
        <v>0.89294378650899997</v>
      </c>
      <c r="W77" t="s">
        <v>48</v>
      </c>
      <c r="X77">
        <v>0.82952015145699998</v>
      </c>
      <c r="Y77" t="s">
        <v>48</v>
      </c>
      <c r="Z77">
        <v>0.95412926422199995</v>
      </c>
      <c r="AA77" t="s">
        <v>48</v>
      </c>
      <c r="AB77" s="2">
        <v>1.61900495217E-18</v>
      </c>
      <c r="AC77" t="s">
        <v>61</v>
      </c>
      <c r="AD77">
        <v>0</v>
      </c>
      <c r="AE77">
        <v>-2.00496866952E-3</v>
      </c>
      <c r="AF77" t="s">
        <v>45</v>
      </c>
      <c r="AG77">
        <v>9</v>
      </c>
      <c r="AH77">
        <v>-2.52550142925E-3</v>
      </c>
      <c r="AI77" t="s">
        <v>45</v>
      </c>
      <c r="AJ77" t="s">
        <v>58</v>
      </c>
      <c r="AK77">
        <v>0.35060795447300003</v>
      </c>
      <c r="AL77" t="s">
        <v>45</v>
      </c>
      <c r="AM77" t="s">
        <v>181</v>
      </c>
      <c r="AN77" t="s">
        <v>182</v>
      </c>
      <c r="AO77" t="s">
        <v>183</v>
      </c>
      <c r="AP77" t="s">
        <v>75</v>
      </c>
    </row>
    <row r="78" spans="1:42" x14ac:dyDescent="0.3">
      <c r="A78" t="s">
        <v>184</v>
      </c>
      <c r="B78" t="s">
        <v>85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48</v>
      </c>
      <c r="K78">
        <v>24554073</v>
      </c>
      <c r="L78" t="s">
        <v>46</v>
      </c>
      <c r="M78">
        <v>997.02884210526304</v>
      </c>
      <c r="N78" t="s">
        <v>47</v>
      </c>
      <c r="O78">
        <v>8.5367214622157402E-3</v>
      </c>
      <c r="P78" t="s">
        <v>48</v>
      </c>
      <c r="Q78">
        <v>95.091814885334401</v>
      </c>
      <c r="R78" t="s">
        <v>48</v>
      </c>
      <c r="S78">
        <v>0.97291822940499995</v>
      </c>
      <c r="T78">
        <v>0.85</v>
      </c>
      <c r="U78" t="s">
        <v>48</v>
      </c>
      <c r="V78">
        <v>0.98196083666699996</v>
      </c>
      <c r="W78" t="s">
        <v>48</v>
      </c>
      <c r="X78">
        <v>0.96511329640999999</v>
      </c>
      <c r="Y78" t="s">
        <v>48</v>
      </c>
      <c r="Z78">
        <v>0.84094804639099996</v>
      </c>
      <c r="AA78" t="s">
        <v>48</v>
      </c>
      <c r="AB78">
        <v>1.9748036792699999E-2</v>
      </c>
      <c r="AC78" t="s">
        <v>61</v>
      </c>
      <c r="AD78">
        <v>0</v>
      </c>
      <c r="AE78">
        <v>-1.9383041073200001E-4</v>
      </c>
      <c r="AF78" t="s">
        <v>48</v>
      </c>
      <c r="AG78">
        <v>0</v>
      </c>
      <c r="AH78">
        <v>-2.4233495683E-4</v>
      </c>
      <c r="AI78" t="s">
        <v>48</v>
      </c>
      <c r="AJ78" t="s">
        <v>58</v>
      </c>
      <c r="AK78">
        <v>0.30210630457400001</v>
      </c>
      <c r="AL78" t="s">
        <v>45</v>
      </c>
      <c r="AM78" t="s">
        <v>185</v>
      </c>
      <c r="AN78" t="s">
        <v>68</v>
      </c>
      <c r="AO78" t="s">
        <v>185</v>
      </c>
      <c r="AP78" t="s">
        <v>75</v>
      </c>
    </row>
    <row r="79" spans="1:42" x14ac:dyDescent="0.3">
      <c r="A79" t="s">
        <v>186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48</v>
      </c>
      <c r="K79">
        <v>9080878</v>
      </c>
      <c r="L79" t="s">
        <v>46</v>
      </c>
      <c r="M79">
        <v>460.58915066964198</v>
      </c>
      <c r="N79" t="s">
        <v>47</v>
      </c>
      <c r="O79">
        <v>3.9145246271980502E-2</v>
      </c>
      <c r="P79" t="s">
        <v>48</v>
      </c>
      <c r="Q79">
        <v>97.962297242028498</v>
      </c>
      <c r="R79" t="s">
        <v>48</v>
      </c>
      <c r="S79">
        <v>0.947020568221</v>
      </c>
      <c r="T79">
        <v>0.8</v>
      </c>
      <c r="U79" t="s">
        <v>48</v>
      </c>
      <c r="V79">
        <v>0.95723600122899999</v>
      </c>
      <c r="W79" t="s">
        <v>48</v>
      </c>
      <c r="X79">
        <v>0.93649089834999999</v>
      </c>
      <c r="Y79" t="s">
        <v>48</v>
      </c>
      <c r="Z79">
        <v>0.95412926422199995</v>
      </c>
      <c r="AA79" t="s">
        <v>48</v>
      </c>
      <c r="AB79">
        <v>5.18415245251E-3</v>
      </c>
      <c r="AC79" t="s">
        <v>61</v>
      </c>
      <c r="AD79">
        <v>0</v>
      </c>
      <c r="AE79">
        <v>-6.9048330611799996E-4</v>
      </c>
      <c r="AF79" t="s">
        <v>45</v>
      </c>
      <c r="AG79">
        <v>0</v>
      </c>
      <c r="AH79">
        <v>-8.5089824031100005E-4</v>
      </c>
      <c r="AI79" t="s">
        <v>45</v>
      </c>
      <c r="AJ79" t="s">
        <v>58</v>
      </c>
      <c r="AK79">
        <v>0.46239345206799998</v>
      </c>
      <c r="AL79" t="s">
        <v>45</v>
      </c>
      <c r="AM79" t="s">
        <v>54</v>
      </c>
      <c r="AN79" t="s">
        <v>55</v>
      </c>
      <c r="AO79" t="s">
        <v>55</v>
      </c>
      <c r="AP79" t="s">
        <v>75</v>
      </c>
    </row>
    <row r="80" spans="1:42" x14ac:dyDescent="0.3">
      <c r="A80" t="s">
        <v>187</v>
      </c>
      <c r="B80" t="s">
        <v>85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48</v>
      </c>
      <c r="K80">
        <v>14824546</v>
      </c>
      <c r="L80" t="s">
        <v>46</v>
      </c>
      <c r="M80">
        <v>765.63392633928504</v>
      </c>
      <c r="N80" t="s">
        <v>47</v>
      </c>
      <c r="O80">
        <v>3.7672015827814501E-2</v>
      </c>
      <c r="P80" t="s">
        <v>48</v>
      </c>
      <c r="Q80">
        <v>95.286959512320095</v>
      </c>
      <c r="R80" t="s">
        <v>48</v>
      </c>
      <c r="S80">
        <v>0.94667334926900004</v>
      </c>
      <c r="T80">
        <v>0.8</v>
      </c>
      <c r="U80" t="s">
        <v>48</v>
      </c>
      <c r="V80">
        <v>0.96411160926399997</v>
      </c>
      <c r="W80" t="s">
        <v>48</v>
      </c>
      <c r="X80">
        <v>0.92656559408500005</v>
      </c>
      <c r="Y80" t="s">
        <v>48</v>
      </c>
      <c r="Z80">
        <v>0.84094804639099996</v>
      </c>
      <c r="AA80" t="s">
        <v>48</v>
      </c>
      <c r="AB80" s="2">
        <v>2.2694402283000001E-8</v>
      </c>
      <c r="AC80" t="s">
        <v>61</v>
      </c>
      <c r="AD80">
        <v>0</v>
      </c>
      <c r="AE80">
        <v>-4.48411818993E-4</v>
      </c>
      <c r="AF80" t="s">
        <v>48</v>
      </c>
      <c r="AG80">
        <v>0</v>
      </c>
      <c r="AH80">
        <v>-9.4835126471199999E-4</v>
      </c>
      <c r="AI80" t="s">
        <v>45</v>
      </c>
      <c r="AJ80" t="s">
        <v>58</v>
      </c>
      <c r="AK80">
        <v>0.482475063737</v>
      </c>
      <c r="AL80" t="s">
        <v>45</v>
      </c>
      <c r="AM80" t="s">
        <v>188</v>
      </c>
      <c r="AN80" t="s">
        <v>188</v>
      </c>
      <c r="AO80" t="s">
        <v>68</v>
      </c>
      <c r="AP80" t="s">
        <v>75</v>
      </c>
    </row>
    <row r="81" spans="1:42" x14ac:dyDescent="0.3">
      <c r="A81" t="s">
        <v>189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48</v>
      </c>
      <c r="K81">
        <v>29081266</v>
      </c>
      <c r="L81" t="s">
        <v>46</v>
      </c>
      <c r="M81">
        <v>1203.4982500000001</v>
      </c>
      <c r="N81" t="s">
        <v>58</v>
      </c>
      <c r="O81">
        <v>1.8374614895879899E-2</v>
      </c>
      <c r="P81" t="s">
        <v>48</v>
      </c>
      <c r="Q81">
        <v>90.910981369290099</v>
      </c>
      <c r="R81" t="s">
        <v>48</v>
      </c>
      <c r="S81">
        <v>0.93454897511799995</v>
      </c>
      <c r="T81">
        <v>0.85</v>
      </c>
      <c r="U81" t="s">
        <v>48</v>
      </c>
      <c r="V81">
        <v>0.91651468314100004</v>
      </c>
      <c r="W81" t="s">
        <v>48</v>
      </c>
      <c r="X81">
        <v>0.95034256486599999</v>
      </c>
      <c r="Y81" t="s">
        <v>48</v>
      </c>
      <c r="Z81">
        <v>0.99584488300200003</v>
      </c>
      <c r="AA81" t="s">
        <v>48</v>
      </c>
      <c r="AB81" s="2">
        <v>5.9019214626100004E-7</v>
      </c>
      <c r="AC81" t="s">
        <v>61</v>
      </c>
      <c r="AD81">
        <v>0</v>
      </c>
      <c r="AE81">
        <v>-1.3505253645100001E-3</v>
      </c>
      <c r="AF81" t="s">
        <v>45</v>
      </c>
      <c r="AG81">
        <v>0</v>
      </c>
      <c r="AH81">
        <v>-3.53227941673E-4</v>
      </c>
      <c r="AI81" t="s">
        <v>48</v>
      </c>
      <c r="AJ81" t="s">
        <v>58</v>
      </c>
      <c r="AK81">
        <v>0.37911606262300002</v>
      </c>
      <c r="AL81" t="s">
        <v>45</v>
      </c>
      <c r="AM81" t="s">
        <v>54</v>
      </c>
      <c r="AN81" t="s">
        <v>55</v>
      </c>
      <c r="AO81" t="s">
        <v>55</v>
      </c>
      <c r="AP81" t="s">
        <v>75</v>
      </c>
    </row>
    <row r="82" spans="1:42" x14ac:dyDescent="0.3">
      <c r="A82" t="s">
        <v>190</v>
      </c>
      <c r="B82" t="s">
        <v>85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48</v>
      </c>
      <c r="K82">
        <v>33902064</v>
      </c>
      <c r="L82" t="s">
        <v>46</v>
      </c>
      <c r="M82">
        <v>1389.84024342105</v>
      </c>
      <c r="N82" t="s">
        <v>58</v>
      </c>
      <c r="O82">
        <v>1.40417903318922E-2</v>
      </c>
      <c r="P82" t="s">
        <v>48</v>
      </c>
      <c r="Q82">
        <v>91.674274432550504</v>
      </c>
      <c r="R82" t="s">
        <v>48</v>
      </c>
      <c r="S82">
        <v>0.83382419042800004</v>
      </c>
      <c r="T82">
        <v>0.7</v>
      </c>
      <c r="U82" t="s">
        <v>48</v>
      </c>
      <c r="V82">
        <v>0.86254423241</v>
      </c>
      <c r="W82" t="s">
        <v>48</v>
      </c>
      <c r="X82">
        <v>0.80113866798800004</v>
      </c>
      <c r="Y82" t="s">
        <v>48</v>
      </c>
      <c r="Z82">
        <v>0.50765795335700004</v>
      </c>
      <c r="AA82" t="s">
        <v>48</v>
      </c>
      <c r="AB82" s="2">
        <v>1.3624776573400001E-44</v>
      </c>
      <c r="AC82" t="s">
        <v>61</v>
      </c>
      <c r="AD82">
        <v>23</v>
      </c>
      <c r="AE82">
        <v>-2.1036626324000001E-3</v>
      </c>
      <c r="AF82" t="s">
        <v>45</v>
      </c>
      <c r="AG82">
        <v>30</v>
      </c>
      <c r="AH82">
        <v>-2.7426976322100002E-3</v>
      </c>
      <c r="AI82" t="s">
        <v>45</v>
      </c>
      <c r="AJ82" t="s">
        <v>58</v>
      </c>
      <c r="AK82">
        <v>0.17597341304299999</v>
      </c>
      <c r="AL82" t="s">
        <v>45</v>
      </c>
      <c r="AM82" t="s">
        <v>163</v>
      </c>
      <c r="AN82" t="s">
        <v>68</v>
      </c>
      <c r="AO82" t="s">
        <v>163</v>
      </c>
      <c r="AP82" t="s">
        <v>75</v>
      </c>
    </row>
    <row r="83" spans="1:42" x14ac:dyDescent="0.3">
      <c r="A83" t="s">
        <v>191</v>
      </c>
      <c r="B83" t="s">
        <v>85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48</v>
      </c>
      <c r="K83">
        <v>20624078</v>
      </c>
      <c r="L83" t="s">
        <v>46</v>
      </c>
      <c r="M83">
        <v>1070.1471383928499</v>
      </c>
      <c r="N83" t="s">
        <v>58</v>
      </c>
      <c r="O83">
        <v>2.05400602432446E-2</v>
      </c>
      <c r="P83" t="s">
        <v>48</v>
      </c>
      <c r="Q83">
        <v>93.281496617424594</v>
      </c>
      <c r="R83" t="s">
        <v>48</v>
      </c>
      <c r="S83">
        <v>0.88533774017300004</v>
      </c>
      <c r="T83">
        <v>0.8</v>
      </c>
      <c r="U83" t="s">
        <v>48</v>
      </c>
      <c r="V83">
        <v>0.91095053625699995</v>
      </c>
      <c r="W83" t="s">
        <v>48</v>
      </c>
      <c r="X83">
        <v>0.85745093864199995</v>
      </c>
      <c r="Y83" t="s">
        <v>48</v>
      </c>
      <c r="Z83">
        <v>0.95412926422199995</v>
      </c>
      <c r="AA83" t="s">
        <v>48</v>
      </c>
      <c r="AB83" s="2">
        <v>1.73783915566E-17</v>
      </c>
      <c r="AC83" t="s">
        <v>61</v>
      </c>
      <c r="AD83">
        <v>0</v>
      </c>
      <c r="AE83">
        <v>-1.8667638616500001E-3</v>
      </c>
      <c r="AF83" t="s">
        <v>45</v>
      </c>
      <c r="AG83">
        <v>5</v>
      </c>
      <c r="AH83">
        <v>-2.3797952908200001E-3</v>
      </c>
      <c r="AI83" t="s">
        <v>45</v>
      </c>
      <c r="AJ83" t="s">
        <v>58</v>
      </c>
      <c r="AK83">
        <v>1.2157597227100001</v>
      </c>
      <c r="AL83" t="s">
        <v>45</v>
      </c>
      <c r="AM83" t="s">
        <v>192</v>
      </c>
      <c r="AN83" t="s">
        <v>68</v>
      </c>
      <c r="AO83" t="s">
        <v>192</v>
      </c>
      <c r="AP83" t="s">
        <v>75</v>
      </c>
    </row>
    <row r="84" spans="1:42" x14ac:dyDescent="0.3">
      <c r="A84" t="s">
        <v>193</v>
      </c>
      <c r="B84" t="s">
        <v>85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48</v>
      </c>
      <c r="K84">
        <v>19868115</v>
      </c>
      <c r="L84" t="s">
        <v>46</v>
      </c>
      <c r="M84">
        <v>1036.64492410714</v>
      </c>
      <c r="N84" t="s">
        <v>58</v>
      </c>
      <c r="O84">
        <v>1.5868040911426601E-2</v>
      </c>
      <c r="P84" t="s">
        <v>48</v>
      </c>
      <c r="Q84">
        <v>92.314399894863598</v>
      </c>
      <c r="R84" t="s">
        <v>48</v>
      </c>
      <c r="S84">
        <v>0.85851750713599995</v>
      </c>
      <c r="T84">
        <v>0.8</v>
      </c>
      <c r="U84" t="s">
        <v>48</v>
      </c>
      <c r="V84">
        <v>0.89861666253000005</v>
      </c>
      <c r="W84" t="s">
        <v>48</v>
      </c>
      <c r="X84">
        <v>0.81584211654600003</v>
      </c>
      <c r="Y84" t="s">
        <v>48</v>
      </c>
      <c r="Z84">
        <v>0.84094804639099996</v>
      </c>
      <c r="AA84" t="s">
        <v>48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45</v>
      </c>
      <c r="AG84">
        <v>7</v>
      </c>
      <c r="AH84">
        <v>-2.9862380270699999E-3</v>
      </c>
      <c r="AI84" t="s">
        <v>45</v>
      </c>
      <c r="AJ84" t="s">
        <v>58</v>
      </c>
      <c r="AK84">
        <v>0.1711955194</v>
      </c>
      <c r="AL84" t="s">
        <v>45</v>
      </c>
      <c r="AM84" t="s">
        <v>54</v>
      </c>
      <c r="AN84" t="s">
        <v>55</v>
      </c>
      <c r="AO84" t="s">
        <v>55</v>
      </c>
      <c r="AP84" t="s">
        <v>75</v>
      </c>
    </row>
    <row r="85" spans="1:42" x14ac:dyDescent="0.3">
      <c r="A85" t="s">
        <v>194</v>
      </c>
      <c r="B85" t="s">
        <v>85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48</v>
      </c>
      <c r="K85">
        <v>20043314</v>
      </c>
      <c r="L85" t="s">
        <v>46</v>
      </c>
      <c r="M85">
        <v>1036.9175200892801</v>
      </c>
      <c r="N85" t="s">
        <v>58</v>
      </c>
      <c r="O85">
        <v>2.4404028241861699E-2</v>
      </c>
      <c r="P85" t="s">
        <v>48</v>
      </c>
      <c r="Q85">
        <v>93.132149928199397</v>
      </c>
      <c r="R85" t="s">
        <v>48</v>
      </c>
      <c r="S85">
        <v>0.86964141001799999</v>
      </c>
      <c r="T85">
        <v>0.8</v>
      </c>
      <c r="U85" t="s">
        <v>48</v>
      </c>
      <c r="V85">
        <v>0.90574297713600005</v>
      </c>
      <c r="W85" t="s">
        <v>48</v>
      </c>
      <c r="X85">
        <v>0.83080953631700005</v>
      </c>
      <c r="Y85" t="s">
        <v>48</v>
      </c>
      <c r="Z85">
        <v>0.84094804639099996</v>
      </c>
      <c r="AA85" t="s">
        <v>48</v>
      </c>
      <c r="AB85" s="2">
        <v>1.48181314854E-31</v>
      </c>
      <c r="AC85" t="s">
        <v>61</v>
      </c>
      <c r="AD85">
        <v>0</v>
      </c>
      <c r="AE85">
        <v>-1.92020993174E-3</v>
      </c>
      <c r="AF85" t="s">
        <v>45</v>
      </c>
      <c r="AG85">
        <v>8</v>
      </c>
      <c r="AH85">
        <v>-2.7744506614399999E-3</v>
      </c>
      <c r="AI85" t="s">
        <v>45</v>
      </c>
      <c r="AJ85" t="s">
        <v>58</v>
      </c>
      <c r="AK85">
        <v>0.27897397046900002</v>
      </c>
      <c r="AL85" t="s">
        <v>45</v>
      </c>
      <c r="AM85" t="s">
        <v>195</v>
      </c>
      <c r="AN85" t="s">
        <v>195</v>
      </c>
      <c r="AO85" t="s">
        <v>68</v>
      </c>
      <c r="AP85" t="s">
        <v>75</v>
      </c>
    </row>
    <row r="86" spans="1:42" x14ac:dyDescent="0.3">
      <c r="A86" t="s">
        <v>196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48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48</v>
      </c>
      <c r="Q86">
        <v>88.996505117516904</v>
      </c>
      <c r="R86" t="s">
        <v>48</v>
      </c>
      <c r="S86">
        <v>0.92060349528200003</v>
      </c>
      <c r="T86">
        <v>0.8</v>
      </c>
      <c r="U86" t="s">
        <v>48</v>
      </c>
      <c r="V86">
        <v>0.951534925659</v>
      </c>
      <c r="W86" t="s">
        <v>48</v>
      </c>
      <c r="X86">
        <v>0.888552740279</v>
      </c>
      <c r="Y86" t="s">
        <v>48</v>
      </c>
      <c r="Z86">
        <v>0.67793689645199995</v>
      </c>
      <c r="AA86" t="s">
        <v>48</v>
      </c>
      <c r="AB86" s="2">
        <v>9.7575780615799999E-25</v>
      </c>
      <c r="AC86" t="s">
        <v>61</v>
      </c>
      <c r="AD86">
        <v>0</v>
      </c>
      <c r="AE86">
        <v>-4.5360053917199998E-4</v>
      </c>
      <c r="AF86" t="s">
        <v>48</v>
      </c>
      <c r="AG86">
        <v>1</v>
      </c>
      <c r="AH86">
        <v>-1.33128437318E-3</v>
      </c>
      <c r="AI86" t="s">
        <v>45</v>
      </c>
      <c r="AJ86" t="s">
        <v>58</v>
      </c>
      <c r="AK86">
        <v>0.28480375482499998</v>
      </c>
      <c r="AL86" t="s">
        <v>45</v>
      </c>
      <c r="AM86" t="s">
        <v>197</v>
      </c>
      <c r="AN86" t="s">
        <v>198</v>
      </c>
      <c r="AO86" t="s">
        <v>199</v>
      </c>
      <c r="AP86" t="s">
        <v>75</v>
      </c>
    </row>
    <row r="87" spans="1:42" x14ac:dyDescent="0.3">
      <c r="A87" t="s">
        <v>200</v>
      </c>
      <c r="B87" t="s">
        <v>85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48</v>
      </c>
      <c r="K87">
        <v>29221047</v>
      </c>
      <c r="L87" t="s">
        <v>46</v>
      </c>
      <c r="M87">
        <v>1189.4530888157799</v>
      </c>
      <c r="N87" t="s">
        <v>46</v>
      </c>
      <c r="O87">
        <v>1.80326245166628E-2</v>
      </c>
      <c r="P87" t="s">
        <v>48</v>
      </c>
      <c r="Q87">
        <v>93.511851979251404</v>
      </c>
      <c r="R87" t="s">
        <v>48</v>
      </c>
      <c r="S87">
        <v>0.96053659996899998</v>
      </c>
      <c r="T87">
        <v>0.85</v>
      </c>
      <c r="U87" t="s">
        <v>48</v>
      </c>
      <c r="V87">
        <v>0.97325323672800002</v>
      </c>
      <c r="W87" t="s">
        <v>48</v>
      </c>
      <c r="X87">
        <v>0.94889774072800004</v>
      </c>
      <c r="Y87" t="s">
        <v>48</v>
      </c>
      <c r="Z87">
        <v>0.84094804639099996</v>
      </c>
      <c r="AA87" t="s">
        <v>48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48</v>
      </c>
      <c r="AG87">
        <v>0</v>
      </c>
      <c r="AH87">
        <v>-3.2505118232699999E-4</v>
      </c>
      <c r="AI87" t="s">
        <v>48</v>
      </c>
      <c r="AJ87" t="s">
        <v>58</v>
      </c>
      <c r="AK87">
        <v>0.42918963806900001</v>
      </c>
      <c r="AL87" t="s">
        <v>45</v>
      </c>
      <c r="AM87" t="s">
        <v>201</v>
      </c>
      <c r="AN87" t="s">
        <v>68</v>
      </c>
      <c r="AO87" t="s">
        <v>201</v>
      </c>
      <c r="AP87" t="s">
        <v>75</v>
      </c>
    </row>
    <row r="88" spans="1:42" x14ac:dyDescent="0.3">
      <c r="A88" t="s">
        <v>202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48</v>
      </c>
      <c r="K88">
        <v>19862739</v>
      </c>
      <c r="L88" t="s">
        <v>46</v>
      </c>
      <c r="M88">
        <v>1107.54484151785</v>
      </c>
      <c r="N88" t="s">
        <v>58</v>
      </c>
      <c r="O88">
        <v>3.15209035061546E-2</v>
      </c>
      <c r="P88" t="s">
        <v>48</v>
      </c>
      <c r="Q88">
        <v>80.967269437581294</v>
      </c>
      <c r="R88" t="s">
        <v>45</v>
      </c>
      <c r="S88">
        <v>0.90848979432400001</v>
      </c>
      <c r="T88">
        <v>0.8</v>
      </c>
      <c r="U88" t="s">
        <v>48</v>
      </c>
      <c r="V88">
        <v>0.93307640865599994</v>
      </c>
      <c r="W88" t="s">
        <v>48</v>
      </c>
      <c r="X88">
        <v>0.88275146445800001</v>
      </c>
      <c r="Y88" t="s">
        <v>48</v>
      </c>
      <c r="Z88">
        <v>0.95412926422199995</v>
      </c>
      <c r="AA88" t="s">
        <v>48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45</v>
      </c>
      <c r="AG88">
        <v>0</v>
      </c>
      <c r="AH88">
        <v>-9.7366723786199995E-4</v>
      </c>
      <c r="AI88" t="s">
        <v>45</v>
      </c>
      <c r="AJ88" t="s">
        <v>58</v>
      </c>
      <c r="AK88">
        <v>0.212734203974</v>
      </c>
      <c r="AL88" t="s">
        <v>45</v>
      </c>
      <c r="AM88" t="s">
        <v>54</v>
      </c>
      <c r="AN88" t="s">
        <v>55</v>
      </c>
      <c r="AO88" t="s">
        <v>55</v>
      </c>
      <c r="AP88" t="s">
        <v>75</v>
      </c>
    </row>
    <row r="89" spans="1:42" x14ac:dyDescent="0.3">
      <c r="A89" t="s">
        <v>203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48</v>
      </c>
      <c r="K89">
        <v>20693511</v>
      </c>
      <c r="L89" t="s">
        <v>46</v>
      </c>
      <c r="M89">
        <v>1134.06941294642</v>
      </c>
      <c r="N89" t="s">
        <v>58</v>
      </c>
      <c r="O89">
        <v>3.9199330528816599E-2</v>
      </c>
      <c r="P89" t="s">
        <v>48</v>
      </c>
      <c r="Q89">
        <v>85.304640490906493</v>
      </c>
      <c r="R89" t="s">
        <v>48</v>
      </c>
      <c r="S89">
        <v>0.92706695011200002</v>
      </c>
      <c r="T89">
        <v>0.8</v>
      </c>
      <c r="U89" t="s">
        <v>48</v>
      </c>
      <c r="V89">
        <v>0.95122902335299997</v>
      </c>
      <c r="W89" t="s">
        <v>48</v>
      </c>
      <c r="X89">
        <v>0.90246769845100006</v>
      </c>
      <c r="Y89" t="s">
        <v>48</v>
      </c>
      <c r="Z89">
        <v>0.95412926422199995</v>
      </c>
      <c r="AA89" t="s">
        <v>48</v>
      </c>
      <c r="AB89" s="2">
        <v>6.82886284548E-18</v>
      </c>
      <c r="AC89" t="s">
        <v>61</v>
      </c>
      <c r="AD89">
        <v>0</v>
      </c>
      <c r="AE89">
        <v>-3.0045833728400002E-4</v>
      </c>
      <c r="AF89" t="s">
        <v>48</v>
      </c>
      <c r="AG89">
        <v>0</v>
      </c>
      <c r="AH89">
        <v>-5.6735678789900004E-4</v>
      </c>
      <c r="AI89" t="s">
        <v>45</v>
      </c>
      <c r="AJ89" t="s">
        <v>58</v>
      </c>
      <c r="AK89">
        <v>0.30167422649699999</v>
      </c>
      <c r="AL89" t="s">
        <v>45</v>
      </c>
      <c r="AM89" t="s">
        <v>204</v>
      </c>
      <c r="AN89" t="s">
        <v>205</v>
      </c>
      <c r="AO89" t="s">
        <v>206</v>
      </c>
      <c r="AP89" t="s">
        <v>75</v>
      </c>
    </row>
    <row r="90" spans="1:42" x14ac:dyDescent="0.3">
      <c r="A90" t="s">
        <v>207</v>
      </c>
      <c r="B90" t="s">
        <v>85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48</v>
      </c>
      <c r="K90">
        <v>15543815</v>
      </c>
      <c r="L90" t="s">
        <v>46</v>
      </c>
      <c r="M90">
        <v>805.789625</v>
      </c>
      <c r="N90" t="s">
        <v>47</v>
      </c>
      <c r="O90">
        <v>3.5546474674088897E-2</v>
      </c>
      <c r="P90" t="s">
        <v>48</v>
      </c>
      <c r="Q90">
        <v>96.791738510879298</v>
      </c>
      <c r="R90" t="s">
        <v>48</v>
      </c>
      <c r="S90">
        <v>0.96903288998100001</v>
      </c>
      <c r="T90">
        <v>0.8</v>
      </c>
      <c r="U90" t="s">
        <v>48</v>
      </c>
      <c r="V90">
        <v>0.97971605379500004</v>
      </c>
      <c r="W90" t="s">
        <v>48</v>
      </c>
      <c r="X90">
        <v>0.95846715189999998</v>
      </c>
      <c r="Y90" t="s">
        <v>48</v>
      </c>
      <c r="Z90">
        <v>0.67793689645199995</v>
      </c>
      <c r="AA90" t="s">
        <v>48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48</v>
      </c>
      <c r="AG90">
        <v>0</v>
      </c>
      <c r="AH90">
        <v>-4.4789648039999998E-4</v>
      </c>
      <c r="AI90" t="s">
        <v>48</v>
      </c>
      <c r="AJ90" t="s">
        <v>58</v>
      </c>
      <c r="AK90">
        <v>0.15867366184100001</v>
      </c>
      <c r="AL90" t="s">
        <v>45</v>
      </c>
      <c r="AM90" t="s">
        <v>54</v>
      </c>
      <c r="AN90" t="s">
        <v>55</v>
      </c>
      <c r="AO90" t="s">
        <v>55</v>
      </c>
      <c r="AP90" t="s">
        <v>75</v>
      </c>
    </row>
    <row r="91" spans="1:42" x14ac:dyDescent="0.3">
      <c r="A91" t="s">
        <v>208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48</v>
      </c>
      <c r="K91">
        <v>19498823</v>
      </c>
      <c r="L91" t="s">
        <v>46</v>
      </c>
      <c r="M91">
        <v>1043.7727589285701</v>
      </c>
      <c r="N91" t="s">
        <v>58</v>
      </c>
      <c r="O91">
        <v>2.2316155267797101E-2</v>
      </c>
      <c r="P91" t="s">
        <v>48</v>
      </c>
      <c r="Q91">
        <v>89.173503478437695</v>
      </c>
      <c r="R91" t="s">
        <v>48</v>
      </c>
      <c r="S91">
        <v>0.94282189244400005</v>
      </c>
      <c r="T91">
        <v>0.8</v>
      </c>
      <c r="U91" t="s">
        <v>48</v>
      </c>
      <c r="V91">
        <v>0.95916607937200005</v>
      </c>
      <c r="W91" t="s">
        <v>48</v>
      </c>
      <c r="X91">
        <v>0.92636943619000001</v>
      </c>
      <c r="Y91" t="s">
        <v>48</v>
      </c>
      <c r="Z91">
        <v>0.95412926422199995</v>
      </c>
      <c r="AA91" t="s">
        <v>48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48</v>
      </c>
      <c r="AG91">
        <v>0</v>
      </c>
      <c r="AH91">
        <v>-4.3245809960500001E-4</v>
      </c>
      <c r="AI91" t="s">
        <v>48</v>
      </c>
      <c r="AJ91" t="s">
        <v>58</v>
      </c>
      <c r="AK91">
        <v>0.50205928339700001</v>
      </c>
      <c r="AL91" t="s">
        <v>45</v>
      </c>
      <c r="AM91" t="s">
        <v>209</v>
      </c>
      <c r="AN91" t="s">
        <v>68</v>
      </c>
      <c r="AO91" t="s">
        <v>209</v>
      </c>
      <c r="AP91" t="s">
        <v>75</v>
      </c>
    </row>
    <row r="92" spans="1:42" x14ac:dyDescent="0.3">
      <c r="A92" t="s">
        <v>210</v>
      </c>
      <c r="B92" t="s">
        <v>85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48</v>
      </c>
      <c r="K92">
        <v>33168068</v>
      </c>
      <c r="L92" t="s">
        <v>46</v>
      </c>
      <c r="M92">
        <v>1381.3797269736799</v>
      </c>
      <c r="N92" t="s">
        <v>58</v>
      </c>
      <c r="O92">
        <v>1.5020853863311499E-2</v>
      </c>
      <c r="P92" t="s">
        <v>48</v>
      </c>
      <c r="Q92">
        <v>89.536715934358298</v>
      </c>
      <c r="R92" t="s">
        <v>48</v>
      </c>
      <c r="S92">
        <v>0.94180976081800005</v>
      </c>
      <c r="T92">
        <v>0.85</v>
      </c>
      <c r="U92" t="s">
        <v>48</v>
      </c>
      <c r="V92">
        <v>0.96026648281100002</v>
      </c>
      <c r="W92" t="s">
        <v>48</v>
      </c>
      <c r="X92">
        <v>0.92327191361700001</v>
      </c>
      <c r="Y92" t="s">
        <v>48</v>
      </c>
      <c r="Z92">
        <v>0.84094804639099996</v>
      </c>
      <c r="AA92" t="s">
        <v>48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45</v>
      </c>
      <c r="AG92">
        <v>0</v>
      </c>
      <c r="AH92">
        <v>-4.63938534634E-4</v>
      </c>
      <c r="AI92" t="s">
        <v>48</v>
      </c>
      <c r="AJ92" t="s">
        <v>58</v>
      </c>
      <c r="AK92">
        <v>0.50916715242099997</v>
      </c>
      <c r="AL92" t="s">
        <v>45</v>
      </c>
      <c r="AM92" t="s">
        <v>211</v>
      </c>
      <c r="AN92" t="s">
        <v>68</v>
      </c>
      <c r="AO92" t="s">
        <v>211</v>
      </c>
      <c r="AP92" t="s">
        <v>75</v>
      </c>
    </row>
    <row r="93" spans="1:42" x14ac:dyDescent="0.3">
      <c r="A93" t="s">
        <v>212</v>
      </c>
      <c r="B93" t="s">
        <v>85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48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48</v>
      </c>
      <c r="Q93">
        <v>96.091710757170802</v>
      </c>
      <c r="R93" t="s">
        <v>48</v>
      </c>
      <c r="S93">
        <v>0.966518060284</v>
      </c>
      <c r="T93">
        <v>0.8</v>
      </c>
      <c r="U93" t="s">
        <v>48</v>
      </c>
      <c r="V93">
        <v>0.97475738401400003</v>
      </c>
      <c r="W93" t="s">
        <v>48</v>
      </c>
      <c r="X93">
        <v>0.95883603727900002</v>
      </c>
      <c r="Y93" t="s">
        <v>48</v>
      </c>
      <c r="Z93">
        <v>0.95412926422199995</v>
      </c>
      <c r="AA93" t="s">
        <v>48</v>
      </c>
      <c r="AB93">
        <v>6.3959440650300005E-4</v>
      </c>
      <c r="AC93" t="s">
        <v>61</v>
      </c>
      <c r="AD93">
        <v>0</v>
      </c>
      <c r="AE93">
        <v>-2.7215046358399999E-4</v>
      </c>
      <c r="AF93" t="s">
        <v>48</v>
      </c>
      <c r="AG93">
        <v>0</v>
      </c>
      <c r="AH93">
        <v>-3.4015713274300003E-4</v>
      </c>
      <c r="AI93" t="s">
        <v>48</v>
      </c>
      <c r="AJ93" t="s">
        <v>58</v>
      </c>
      <c r="AK93">
        <v>0.41561581967799999</v>
      </c>
      <c r="AL93" t="s">
        <v>45</v>
      </c>
      <c r="AM93" t="s">
        <v>213</v>
      </c>
      <c r="AN93" t="s">
        <v>68</v>
      </c>
      <c r="AO93" t="s">
        <v>213</v>
      </c>
      <c r="AP93" t="s">
        <v>75</v>
      </c>
    </row>
    <row r="94" spans="1:42" x14ac:dyDescent="0.3">
      <c r="A94" t="s">
        <v>214</v>
      </c>
      <c r="B94" t="s">
        <v>85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48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48</v>
      </c>
      <c r="Q94">
        <v>96.175316947854895</v>
      </c>
      <c r="R94" t="s">
        <v>48</v>
      </c>
      <c r="S94">
        <v>0.96612703804199995</v>
      </c>
      <c r="T94">
        <v>0.8</v>
      </c>
      <c r="U94" t="s">
        <v>48</v>
      </c>
      <c r="V94">
        <v>0.976680058874</v>
      </c>
      <c r="W94" t="s">
        <v>48</v>
      </c>
      <c r="X94">
        <v>0.95674864874300003</v>
      </c>
      <c r="Y94" t="s">
        <v>48</v>
      </c>
      <c r="Z94">
        <v>0.84094804639099996</v>
      </c>
      <c r="AA94" t="s">
        <v>48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48</v>
      </c>
      <c r="AG94">
        <v>0</v>
      </c>
      <c r="AH94">
        <v>-2.7243497771200001E-4</v>
      </c>
      <c r="AI94" t="s">
        <v>48</v>
      </c>
      <c r="AJ94" t="s">
        <v>58</v>
      </c>
      <c r="AK94">
        <v>1.77251741407</v>
      </c>
      <c r="AL94" t="s">
        <v>45</v>
      </c>
      <c r="AM94" t="s">
        <v>215</v>
      </c>
      <c r="AN94" t="s">
        <v>68</v>
      </c>
      <c r="AO94" t="s">
        <v>215</v>
      </c>
      <c r="AP94" t="s">
        <v>75</v>
      </c>
    </row>
    <row r="95" spans="1:42" x14ac:dyDescent="0.3">
      <c r="A95" t="s">
        <v>216</v>
      </c>
      <c r="B95" t="s">
        <v>85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48</v>
      </c>
      <c r="K95">
        <v>13144452</v>
      </c>
      <c r="L95" t="s">
        <v>46</v>
      </c>
      <c r="M95">
        <v>672.69443303571404</v>
      </c>
      <c r="N95" t="s">
        <v>47</v>
      </c>
      <c r="O95">
        <v>7.4364927325572996E-2</v>
      </c>
      <c r="P95" t="s">
        <v>45</v>
      </c>
      <c r="Q95">
        <v>94.889837077204106</v>
      </c>
      <c r="R95" t="s">
        <v>48</v>
      </c>
      <c r="S95">
        <v>0.95686926082400003</v>
      </c>
      <c r="T95">
        <v>0.8</v>
      </c>
      <c r="U95" t="s">
        <v>48</v>
      </c>
      <c r="V95">
        <v>0.96856633319499996</v>
      </c>
      <c r="W95" t="s">
        <v>48</v>
      </c>
      <c r="X95">
        <v>0.94432334499699999</v>
      </c>
      <c r="Y95" t="s">
        <v>48</v>
      </c>
      <c r="Z95">
        <v>0.95412926422199995</v>
      </c>
      <c r="AA95" t="s">
        <v>48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48</v>
      </c>
      <c r="AG95">
        <v>0</v>
      </c>
      <c r="AH95">
        <v>-5.3053691604399995E-4</v>
      </c>
      <c r="AI95" t="s">
        <v>45</v>
      </c>
      <c r="AJ95" t="s">
        <v>58</v>
      </c>
      <c r="AK95">
        <v>0.177110415494</v>
      </c>
      <c r="AL95" t="s">
        <v>45</v>
      </c>
      <c r="AM95" t="s">
        <v>54</v>
      </c>
      <c r="AN95" t="s">
        <v>55</v>
      </c>
      <c r="AO95" t="s">
        <v>55</v>
      </c>
      <c r="AP95" t="s">
        <v>75</v>
      </c>
    </row>
    <row r="96" spans="1:42" x14ac:dyDescent="0.3">
      <c r="A96" t="s">
        <v>217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48</v>
      </c>
      <c r="K96">
        <v>16509092</v>
      </c>
      <c r="L96" t="s">
        <v>46</v>
      </c>
      <c r="M96">
        <v>884.22564062499998</v>
      </c>
      <c r="N96" t="s">
        <v>46</v>
      </c>
      <c r="O96">
        <v>2.4563121419205101E-2</v>
      </c>
      <c r="P96" t="s">
        <v>48</v>
      </c>
      <c r="Q96">
        <v>86.791863525070696</v>
      </c>
      <c r="R96" t="s">
        <v>48</v>
      </c>
      <c r="S96">
        <v>0.86377378024200002</v>
      </c>
      <c r="T96">
        <v>0.8</v>
      </c>
      <c r="U96" t="s">
        <v>48</v>
      </c>
      <c r="V96">
        <v>0.90420268607900001</v>
      </c>
      <c r="W96" t="s">
        <v>48</v>
      </c>
      <c r="X96">
        <v>0.82099790669999995</v>
      </c>
      <c r="Y96" t="s">
        <v>48</v>
      </c>
      <c r="Z96">
        <v>0.84094804639099996</v>
      </c>
      <c r="AA96" t="s">
        <v>48</v>
      </c>
      <c r="AB96" s="2">
        <v>8.6280208173900004E-16</v>
      </c>
      <c r="AC96" t="s">
        <v>61</v>
      </c>
      <c r="AD96">
        <v>0</v>
      </c>
      <c r="AE96">
        <v>-1.22352789352E-3</v>
      </c>
      <c r="AF96" t="s">
        <v>45</v>
      </c>
      <c r="AG96">
        <v>1</v>
      </c>
      <c r="AH96">
        <v>-6.3026337542199996E-4</v>
      </c>
      <c r="AI96" t="s">
        <v>45</v>
      </c>
      <c r="AJ96" t="s">
        <v>58</v>
      </c>
      <c r="AK96">
        <v>0.51278856116899996</v>
      </c>
      <c r="AL96" t="s">
        <v>45</v>
      </c>
      <c r="AM96" t="s">
        <v>218</v>
      </c>
      <c r="AN96" t="s">
        <v>68</v>
      </c>
      <c r="AO96" t="s">
        <v>218</v>
      </c>
      <c r="AP96" t="s">
        <v>75</v>
      </c>
    </row>
    <row r="97" spans="1:42" x14ac:dyDescent="0.3">
      <c r="A97" t="s">
        <v>219</v>
      </c>
      <c r="B97" t="s">
        <v>85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48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48</v>
      </c>
      <c r="Q97">
        <v>94.254515688810798</v>
      </c>
      <c r="R97" t="s">
        <v>48</v>
      </c>
      <c r="S97">
        <v>0.88312797251800002</v>
      </c>
      <c r="T97">
        <v>0.8</v>
      </c>
      <c r="U97" t="s">
        <v>48</v>
      </c>
      <c r="V97">
        <v>0.91617358685600003</v>
      </c>
      <c r="W97" t="s">
        <v>48</v>
      </c>
      <c r="X97">
        <v>0.84833383068599999</v>
      </c>
      <c r="Y97" t="s">
        <v>48</v>
      </c>
      <c r="Z97">
        <v>0.84094804639099996</v>
      </c>
      <c r="AA97" t="s">
        <v>48</v>
      </c>
      <c r="AB97" s="2">
        <v>7.95924257282E-12</v>
      </c>
      <c r="AC97" t="s">
        <v>61</v>
      </c>
      <c r="AD97">
        <v>0</v>
      </c>
      <c r="AE97">
        <v>-1.2532240966400001E-3</v>
      </c>
      <c r="AF97" t="s">
        <v>45</v>
      </c>
      <c r="AG97">
        <v>0</v>
      </c>
      <c r="AH97">
        <v>-7.2137684343300001E-4</v>
      </c>
      <c r="AI97" t="s">
        <v>45</v>
      </c>
      <c r="AJ97" t="s">
        <v>58</v>
      </c>
      <c r="AK97">
        <v>0.56160824554699995</v>
      </c>
      <c r="AL97" t="s">
        <v>45</v>
      </c>
      <c r="AM97" t="s">
        <v>220</v>
      </c>
      <c r="AN97" t="s">
        <v>68</v>
      </c>
      <c r="AO97" t="s">
        <v>220</v>
      </c>
      <c r="AP97" t="s">
        <v>75</v>
      </c>
    </row>
    <row r="98" spans="1:42" x14ac:dyDescent="0.3">
      <c r="A98" t="s">
        <v>221</v>
      </c>
      <c r="B98" t="s">
        <v>85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48</v>
      </c>
      <c r="K98">
        <v>3965190</v>
      </c>
      <c r="L98" t="s">
        <v>46</v>
      </c>
      <c r="M98">
        <v>201.24813058035701</v>
      </c>
      <c r="N98" t="s">
        <v>47</v>
      </c>
      <c r="O98">
        <v>2.8119631971761198E-2</v>
      </c>
      <c r="P98" t="s">
        <v>48</v>
      </c>
      <c r="Q98">
        <v>96.938059891006901</v>
      </c>
      <c r="R98" t="s">
        <v>48</v>
      </c>
      <c r="S98">
        <v>0.97422849212200002</v>
      </c>
      <c r="T98">
        <v>0.8</v>
      </c>
      <c r="U98" t="s">
        <v>48</v>
      </c>
      <c r="V98">
        <v>0.98297268736099996</v>
      </c>
      <c r="W98" t="s">
        <v>48</v>
      </c>
      <c r="X98">
        <v>0.96916229046199998</v>
      </c>
      <c r="Y98" t="s">
        <v>48</v>
      </c>
      <c r="Z98">
        <v>0.67793689645199995</v>
      </c>
      <c r="AA98" t="s">
        <v>48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48</v>
      </c>
      <c r="AG98">
        <v>0</v>
      </c>
      <c r="AH98">
        <v>-3.23958042078E-4</v>
      </c>
      <c r="AI98" t="s">
        <v>48</v>
      </c>
      <c r="AJ98" t="s">
        <v>58</v>
      </c>
      <c r="AK98">
        <v>1.79775755449</v>
      </c>
      <c r="AL98" t="s">
        <v>45</v>
      </c>
      <c r="AM98" t="s">
        <v>222</v>
      </c>
      <c r="AN98" t="s">
        <v>68</v>
      </c>
      <c r="AO98" t="s">
        <v>222</v>
      </c>
      <c r="AP98" t="s">
        <v>75</v>
      </c>
    </row>
    <row r="99" spans="1:42" x14ac:dyDescent="0.3">
      <c r="A99" t="s">
        <v>223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48</v>
      </c>
      <c r="K99">
        <v>24133209</v>
      </c>
      <c r="L99" t="s">
        <v>46</v>
      </c>
      <c r="M99">
        <v>1032.20914967105</v>
      </c>
      <c r="N99" t="s">
        <v>47</v>
      </c>
      <c r="O99">
        <v>1.72888513177742E-2</v>
      </c>
      <c r="P99" t="s">
        <v>48</v>
      </c>
      <c r="Q99">
        <v>87.583847237615799</v>
      </c>
      <c r="R99" t="s">
        <v>48</v>
      </c>
      <c r="S99">
        <v>0.95346235491599995</v>
      </c>
      <c r="T99">
        <v>0.85</v>
      </c>
      <c r="U99" t="s">
        <v>48</v>
      </c>
      <c r="V99">
        <v>0.96296250697499997</v>
      </c>
      <c r="W99" t="s">
        <v>48</v>
      </c>
      <c r="X99">
        <v>0.94322865116400001</v>
      </c>
      <c r="Y99" t="s">
        <v>48</v>
      </c>
      <c r="Z99">
        <v>0.84094804639099996</v>
      </c>
      <c r="AA99" t="s">
        <v>48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48</v>
      </c>
      <c r="AG99">
        <v>0</v>
      </c>
      <c r="AH99">
        <v>-4.7967790655300001E-4</v>
      </c>
      <c r="AI99" t="s">
        <v>48</v>
      </c>
      <c r="AJ99" t="s">
        <v>58</v>
      </c>
      <c r="AK99">
        <v>0.27264272522100003</v>
      </c>
      <c r="AL99" t="s">
        <v>45</v>
      </c>
      <c r="AM99" t="s">
        <v>54</v>
      </c>
      <c r="AN99" t="s">
        <v>55</v>
      </c>
      <c r="AO99" t="s">
        <v>55</v>
      </c>
      <c r="AP99" t="s">
        <v>75</v>
      </c>
    </row>
    <row r="100" spans="1:42" x14ac:dyDescent="0.3">
      <c r="A100" t="s">
        <v>224</v>
      </c>
      <c r="B100" t="s">
        <v>85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48</v>
      </c>
      <c r="K100">
        <v>24949166</v>
      </c>
      <c r="L100" t="s">
        <v>46</v>
      </c>
      <c r="M100">
        <v>1025.48290789473</v>
      </c>
      <c r="N100" t="s">
        <v>47</v>
      </c>
      <c r="O100">
        <v>2.96555274429329E-2</v>
      </c>
      <c r="P100" t="s">
        <v>48</v>
      </c>
      <c r="Q100">
        <v>93.808298572190907</v>
      </c>
      <c r="R100" t="s">
        <v>48</v>
      </c>
      <c r="S100">
        <v>0.96822286133400004</v>
      </c>
      <c r="T100">
        <v>0.85</v>
      </c>
      <c r="U100" t="s">
        <v>48</v>
      </c>
      <c r="V100">
        <v>0.97531885434599996</v>
      </c>
      <c r="W100" t="s">
        <v>48</v>
      </c>
      <c r="X100">
        <v>0.96184616191200001</v>
      </c>
      <c r="Y100" t="s">
        <v>48</v>
      </c>
      <c r="Z100">
        <v>0.95412926422199995</v>
      </c>
      <c r="AA100" t="s">
        <v>48</v>
      </c>
      <c r="AB100">
        <v>0.19219668032600001</v>
      </c>
      <c r="AC100" t="s">
        <v>61</v>
      </c>
      <c r="AD100">
        <v>0</v>
      </c>
      <c r="AE100">
        <v>-3.0116585208799998E-4</v>
      </c>
      <c r="AF100" t="s">
        <v>48</v>
      </c>
      <c r="AG100">
        <v>0</v>
      </c>
      <c r="AH100">
        <v>-3.3189306389299998E-4</v>
      </c>
      <c r="AI100" t="s">
        <v>48</v>
      </c>
      <c r="AJ100" t="s">
        <v>58</v>
      </c>
      <c r="AK100">
        <v>0.27535130469800001</v>
      </c>
      <c r="AL100" t="s">
        <v>45</v>
      </c>
      <c r="AM100" t="s">
        <v>225</v>
      </c>
      <c r="AN100" t="s">
        <v>68</v>
      </c>
      <c r="AO100" t="s">
        <v>225</v>
      </c>
      <c r="AP100" t="s">
        <v>75</v>
      </c>
    </row>
    <row r="101" spans="1:42" x14ac:dyDescent="0.3">
      <c r="A101" t="s">
        <v>226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48</v>
      </c>
      <c r="K101">
        <v>24073552</v>
      </c>
      <c r="L101" t="s">
        <v>46</v>
      </c>
      <c r="M101">
        <v>1002.82648190789</v>
      </c>
      <c r="N101" t="s">
        <v>47</v>
      </c>
      <c r="O101">
        <v>2.2959187527919599E-2</v>
      </c>
      <c r="P101" t="s">
        <v>48</v>
      </c>
      <c r="Q101">
        <v>90.088876565124906</v>
      </c>
      <c r="R101" t="s">
        <v>48</v>
      </c>
      <c r="S101">
        <v>0.95458333093900005</v>
      </c>
      <c r="T101">
        <v>0.85</v>
      </c>
      <c r="U101" t="s">
        <v>48</v>
      </c>
      <c r="V101">
        <v>0.96258212276599997</v>
      </c>
      <c r="W101" t="s">
        <v>48</v>
      </c>
      <c r="X101">
        <v>0.94624984464299999</v>
      </c>
      <c r="Y101" t="s">
        <v>48</v>
      </c>
      <c r="Z101">
        <v>0.95412926422199995</v>
      </c>
      <c r="AA101" t="s">
        <v>48</v>
      </c>
      <c r="AB101">
        <v>0.124299908284</v>
      </c>
      <c r="AC101" t="s">
        <v>61</v>
      </c>
      <c r="AD101">
        <v>0</v>
      </c>
      <c r="AE101">
        <v>-5.7536143345700004E-4</v>
      </c>
      <c r="AF101" t="s">
        <v>45</v>
      </c>
      <c r="AG101">
        <v>0</v>
      </c>
      <c r="AH101">
        <v>-5.1622232529299999E-4</v>
      </c>
      <c r="AI101" t="s">
        <v>45</v>
      </c>
      <c r="AJ101" t="s">
        <v>58</v>
      </c>
      <c r="AK101">
        <v>0.567389936481</v>
      </c>
      <c r="AL101" t="s">
        <v>45</v>
      </c>
      <c r="AM101" t="s">
        <v>54</v>
      </c>
      <c r="AN101" t="s">
        <v>55</v>
      </c>
      <c r="AO101" t="s">
        <v>55</v>
      </c>
      <c r="AP101" t="s">
        <v>75</v>
      </c>
    </row>
    <row r="102" spans="1:42" x14ac:dyDescent="0.3">
      <c r="A102" t="s">
        <v>227</v>
      </c>
      <c r="B102" t="s">
        <v>85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48</v>
      </c>
      <c r="K102">
        <v>20354768</v>
      </c>
      <c r="L102" t="s">
        <v>46</v>
      </c>
      <c r="M102">
        <v>1062.14038616071</v>
      </c>
      <c r="N102" t="s">
        <v>58</v>
      </c>
      <c r="O102">
        <v>1.99289816362637E-2</v>
      </c>
      <c r="P102" t="s">
        <v>48</v>
      </c>
      <c r="Q102">
        <v>93.627715041332905</v>
      </c>
      <c r="R102" t="s">
        <v>48</v>
      </c>
      <c r="S102">
        <v>0.95728713036900004</v>
      </c>
      <c r="T102">
        <v>0.8</v>
      </c>
      <c r="U102" t="s">
        <v>48</v>
      </c>
      <c r="V102">
        <v>0.96997237187999996</v>
      </c>
      <c r="W102" t="s">
        <v>48</v>
      </c>
      <c r="X102">
        <v>0.944853730429</v>
      </c>
      <c r="Y102" t="s">
        <v>48</v>
      </c>
      <c r="Z102">
        <v>0.95412926422199995</v>
      </c>
      <c r="AA102" t="s">
        <v>48</v>
      </c>
      <c r="AB102" s="2">
        <v>2.00417094754E-9</v>
      </c>
      <c r="AC102" t="s">
        <v>61</v>
      </c>
      <c r="AD102">
        <v>0</v>
      </c>
      <c r="AE102">
        <v>-2.20884542176E-4</v>
      </c>
      <c r="AF102" t="s">
        <v>48</v>
      </c>
      <c r="AG102">
        <v>0</v>
      </c>
      <c r="AH102">
        <v>-3.64600697324E-4</v>
      </c>
      <c r="AI102" t="s">
        <v>48</v>
      </c>
      <c r="AJ102" t="s">
        <v>58</v>
      </c>
      <c r="AK102">
        <v>1.8796061451199999</v>
      </c>
      <c r="AL102" t="s">
        <v>45</v>
      </c>
      <c r="AM102" t="s">
        <v>222</v>
      </c>
      <c r="AN102" t="s">
        <v>68</v>
      </c>
      <c r="AO102" t="s">
        <v>222</v>
      </c>
      <c r="AP102" t="s">
        <v>75</v>
      </c>
    </row>
    <row r="103" spans="1:42" x14ac:dyDescent="0.3">
      <c r="A103" t="s">
        <v>228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48</v>
      </c>
      <c r="K103">
        <v>16734072</v>
      </c>
      <c r="L103" t="s">
        <v>46</v>
      </c>
      <c r="M103">
        <v>890.06572991071403</v>
      </c>
      <c r="N103" t="s">
        <v>46</v>
      </c>
      <c r="O103">
        <v>4.8268859126876999E-2</v>
      </c>
      <c r="P103" t="s">
        <v>48</v>
      </c>
      <c r="Q103">
        <v>84.236135601334993</v>
      </c>
      <c r="R103" t="s">
        <v>45</v>
      </c>
      <c r="S103">
        <v>0.92677964221800002</v>
      </c>
      <c r="T103">
        <v>0.8</v>
      </c>
      <c r="U103" t="s">
        <v>48</v>
      </c>
      <c r="V103">
        <v>0.94416356280400004</v>
      </c>
      <c r="W103" t="s">
        <v>48</v>
      </c>
      <c r="X103">
        <v>0.90681103711199995</v>
      </c>
      <c r="Y103" t="s">
        <v>48</v>
      </c>
      <c r="Z103">
        <v>0.95412926422199995</v>
      </c>
      <c r="AA103" t="s">
        <v>48</v>
      </c>
      <c r="AB103" s="2">
        <v>1.2133542212599999E-6</v>
      </c>
      <c r="AC103" t="s">
        <v>61</v>
      </c>
      <c r="AD103">
        <v>0</v>
      </c>
      <c r="AE103">
        <v>-3.6369716406300001E-4</v>
      </c>
      <c r="AF103" t="s">
        <v>48</v>
      </c>
      <c r="AG103">
        <v>0</v>
      </c>
      <c r="AH103">
        <v>-6.50958249542E-4</v>
      </c>
      <c r="AI103" t="s">
        <v>45</v>
      </c>
      <c r="AJ103" t="s">
        <v>58</v>
      </c>
      <c r="AK103">
        <v>0.47912038901300003</v>
      </c>
      <c r="AL103" t="s">
        <v>45</v>
      </c>
      <c r="AM103" t="s">
        <v>229</v>
      </c>
      <c r="AN103" t="s">
        <v>229</v>
      </c>
      <c r="AO103" t="s">
        <v>68</v>
      </c>
      <c r="AP103" t="s">
        <v>75</v>
      </c>
    </row>
    <row r="104" spans="1:42" x14ac:dyDescent="0.3">
      <c r="A104" t="s">
        <v>230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48</v>
      </c>
      <c r="K104">
        <v>5807543</v>
      </c>
      <c r="L104" t="s">
        <v>46</v>
      </c>
      <c r="M104">
        <v>293.20638392857097</v>
      </c>
      <c r="N104" t="s">
        <v>47</v>
      </c>
      <c r="O104">
        <v>3.6816969560701199E-2</v>
      </c>
      <c r="P104" t="s">
        <v>48</v>
      </c>
      <c r="Q104">
        <v>97.448568300021606</v>
      </c>
      <c r="R104" t="s">
        <v>48</v>
      </c>
      <c r="S104">
        <v>0.96505398573599999</v>
      </c>
      <c r="T104">
        <v>0.8</v>
      </c>
      <c r="U104" t="s">
        <v>48</v>
      </c>
      <c r="V104">
        <v>0.97299516136399999</v>
      </c>
      <c r="W104" t="s">
        <v>48</v>
      </c>
      <c r="X104">
        <v>0.957859050293</v>
      </c>
      <c r="Y104" t="s">
        <v>48</v>
      </c>
      <c r="Z104">
        <v>0.95412926422199995</v>
      </c>
      <c r="AA104" t="s">
        <v>48</v>
      </c>
      <c r="AB104">
        <v>0.129368767833</v>
      </c>
      <c r="AC104" t="s">
        <v>61</v>
      </c>
      <c r="AD104">
        <v>0</v>
      </c>
      <c r="AE104">
        <v>-3.6542158271799999E-4</v>
      </c>
      <c r="AF104" t="s">
        <v>48</v>
      </c>
      <c r="AG104">
        <v>0</v>
      </c>
      <c r="AH104">
        <v>-4.3495768909600002E-4</v>
      </c>
      <c r="AI104" t="s">
        <v>48</v>
      </c>
      <c r="AJ104" t="s">
        <v>58</v>
      </c>
      <c r="AK104">
        <v>0.48404484745199999</v>
      </c>
      <c r="AL104" t="s">
        <v>45</v>
      </c>
      <c r="AM104" t="s">
        <v>54</v>
      </c>
      <c r="AN104" t="s">
        <v>55</v>
      </c>
      <c r="AO104" t="s">
        <v>55</v>
      </c>
      <c r="AP104" t="s">
        <v>75</v>
      </c>
    </row>
    <row r="105" spans="1:42" x14ac:dyDescent="0.3">
      <c r="A105" t="s">
        <v>231</v>
      </c>
      <c r="B105" t="s">
        <v>85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48</v>
      </c>
      <c r="K105">
        <v>18225198</v>
      </c>
      <c r="L105" t="s">
        <v>46</v>
      </c>
      <c r="M105">
        <v>951.63533035714204</v>
      </c>
      <c r="N105" t="s">
        <v>46</v>
      </c>
      <c r="O105">
        <v>4.9607883314839403E-2</v>
      </c>
      <c r="P105" t="s">
        <v>48</v>
      </c>
      <c r="Q105">
        <v>91.493396455588893</v>
      </c>
      <c r="R105" t="s">
        <v>48</v>
      </c>
      <c r="S105">
        <v>0.93901602070500001</v>
      </c>
      <c r="T105">
        <v>0.8</v>
      </c>
      <c r="U105" t="s">
        <v>48</v>
      </c>
      <c r="V105">
        <v>0.955645097838</v>
      </c>
      <c r="W105" t="s">
        <v>48</v>
      </c>
      <c r="X105">
        <v>0.92065747006499998</v>
      </c>
      <c r="Y105" t="s">
        <v>48</v>
      </c>
      <c r="Z105">
        <v>0.95412926422199995</v>
      </c>
      <c r="AA105" t="s">
        <v>48</v>
      </c>
      <c r="AB105" s="2">
        <v>6.5735774234200006E-5</v>
      </c>
      <c r="AC105" t="s">
        <v>61</v>
      </c>
      <c r="AD105">
        <v>0</v>
      </c>
      <c r="AE105">
        <v>-4.0901687012200001E-4</v>
      </c>
      <c r="AF105" t="s">
        <v>48</v>
      </c>
      <c r="AG105">
        <v>0</v>
      </c>
      <c r="AH105">
        <v>-7.2147373905999998E-4</v>
      </c>
      <c r="AI105" t="s">
        <v>45</v>
      </c>
      <c r="AJ105" t="s">
        <v>58</v>
      </c>
      <c r="AK105">
        <v>0.29820784971199998</v>
      </c>
      <c r="AL105" t="s">
        <v>45</v>
      </c>
      <c r="AM105" t="s">
        <v>54</v>
      </c>
      <c r="AN105" t="s">
        <v>55</v>
      </c>
      <c r="AO105" t="s">
        <v>55</v>
      </c>
      <c r="AP105" t="s">
        <v>75</v>
      </c>
    </row>
    <row r="106" spans="1:42" x14ac:dyDescent="0.3">
      <c r="A106" t="s">
        <v>232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48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48</v>
      </c>
      <c r="Q106">
        <v>93.964202606038498</v>
      </c>
      <c r="R106" t="s">
        <v>48</v>
      </c>
      <c r="S106">
        <v>0.94990950881400005</v>
      </c>
      <c r="T106">
        <v>0.8</v>
      </c>
      <c r="U106" t="s">
        <v>48</v>
      </c>
      <c r="V106">
        <v>0.96256890455800004</v>
      </c>
      <c r="W106" t="s">
        <v>48</v>
      </c>
      <c r="X106">
        <v>0.93699710204499997</v>
      </c>
      <c r="Y106" t="s">
        <v>48</v>
      </c>
      <c r="Z106">
        <v>0.95412926422199995</v>
      </c>
      <c r="AA106" t="s">
        <v>48</v>
      </c>
      <c r="AB106" s="2">
        <v>4.5632568731700001E-6</v>
      </c>
      <c r="AC106" t="s">
        <v>61</v>
      </c>
      <c r="AD106">
        <v>0</v>
      </c>
      <c r="AE106">
        <v>-3.5202591800499998E-4</v>
      </c>
      <c r="AF106" t="s">
        <v>48</v>
      </c>
      <c r="AG106">
        <v>0</v>
      </c>
      <c r="AH106">
        <v>-5.7531567579400004E-4</v>
      </c>
      <c r="AI106" t="s">
        <v>45</v>
      </c>
      <c r="AJ106" t="s">
        <v>58</v>
      </c>
      <c r="AK106">
        <v>0.58674420913299996</v>
      </c>
      <c r="AL106" t="s">
        <v>45</v>
      </c>
      <c r="AM106" t="s">
        <v>233</v>
      </c>
      <c r="AN106" t="s">
        <v>68</v>
      </c>
      <c r="AO106" t="s">
        <v>233</v>
      </c>
      <c r="AP106" t="s">
        <v>75</v>
      </c>
    </row>
    <row r="107" spans="1:42" x14ac:dyDescent="0.3">
      <c r="A107" t="s">
        <v>234</v>
      </c>
      <c r="B107" t="s">
        <v>85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45</v>
      </c>
      <c r="K107">
        <v>4092271</v>
      </c>
      <c r="L107" t="s">
        <v>46</v>
      </c>
      <c r="M107">
        <v>204.08912548828101</v>
      </c>
      <c r="N107" t="s">
        <v>47</v>
      </c>
      <c r="O107">
        <v>0.28006978094868601</v>
      </c>
      <c r="P107" t="s">
        <v>45</v>
      </c>
      <c r="Q107">
        <v>55.659412996892698</v>
      </c>
      <c r="R107" t="s">
        <v>45</v>
      </c>
      <c r="S107">
        <v>0.92478245871499998</v>
      </c>
      <c r="T107">
        <v>0.8</v>
      </c>
      <c r="U107" t="s">
        <v>48</v>
      </c>
      <c r="V107">
        <v>0.94271373995899999</v>
      </c>
      <c r="W107" t="s">
        <v>48</v>
      </c>
      <c r="X107">
        <v>0.910613678082</v>
      </c>
      <c r="Y107" t="s">
        <v>48</v>
      </c>
      <c r="Z107">
        <v>0.84094804639099996</v>
      </c>
      <c r="AA107" t="s">
        <v>48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48</v>
      </c>
      <c r="AG107">
        <v>0</v>
      </c>
      <c r="AH107">
        <v>-7.6262668669499999E-4</v>
      </c>
      <c r="AI107" t="s">
        <v>45</v>
      </c>
      <c r="AJ107" t="s">
        <v>58</v>
      </c>
      <c r="AK107">
        <v>0.24431872663599999</v>
      </c>
      <c r="AL107" t="s">
        <v>45</v>
      </c>
      <c r="AM107" t="s">
        <v>54</v>
      </c>
      <c r="AN107" t="s">
        <v>55</v>
      </c>
      <c r="AO107" t="s">
        <v>55</v>
      </c>
      <c r="AP107" t="s">
        <v>75</v>
      </c>
    </row>
    <row r="108" spans="1:42" x14ac:dyDescent="0.3">
      <c r="A108" t="s">
        <v>235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48</v>
      </c>
      <c r="K108">
        <v>23635202</v>
      </c>
      <c r="L108" t="s">
        <v>46</v>
      </c>
      <c r="M108">
        <v>977.03591776315704</v>
      </c>
      <c r="N108" t="s">
        <v>47</v>
      </c>
      <c r="O108">
        <v>1.68597526073202E-2</v>
      </c>
      <c r="P108" t="s">
        <v>48</v>
      </c>
      <c r="Q108">
        <v>92.231783316835504</v>
      </c>
      <c r="R108" t="s">
        <v>48</v>
      </c>
      <c r="S108">
        <v>0.94189343858999997</v>
      </c>
      <c r="T108">
        <v>0.85</v>
      </c>
      <c r="U108" t="s">
        <v>48</v>
      </c>
      <c r="V108">
        <v>0.96570195253699997</v>
      </c>
      <c r="W108" t="s">
        <v>48</v>
      </c>
      <c r="X108">
        <v>0.91522151520700001</v>
      </c>
      <c r="Y108" t="s">
        <v>48</v>
      </c>
      <c r="Z108">
        <v>0.50765795335700004</v>
      </c>
      <c r="AA108" t="s">
        <v>48</v>
      </c>
      <c r="AB108" s="2">
        <v>8.2817229764900001E-14</v>
      </c>
      <c r="AC108" t="s">
        <v>61</v>
      </c>
      <c r="AD108">
        <v>0</v>
      </c>
      <c r="AE108">
        <v>-7.0693039152000005E-4</v>
      </c>
      <c r="AF108" t="s">
        <v>45</v>
      </c>
      <c r="AG108">
        <v>1</v>
      </c>
      <c r="AH108">
        <v>-1.8884238739899999E-3</v>
      </c>
      <c r="AI108" t="s">
        <v>45</v>
      </c>
      <c r="AJ108" t="s">
        <v>58</v>
      </c>
      <c r="AK108">
        <v>0.42725361300699999</v>
      </c>
      <c r="AL108" t="s">
        <v>45</v>
      </c>
      <c r="AM108" t="s">
        <v>54</v>
      </c>
      <c r="AN108" t="s">
        <v>55</v>
      </c>
      <c r="AO108" t="s">
        <v>55</v>
      </c>
      <c r="AP108" t="s">
        <v>75</v>
      </c>
    </row>
    <row r="109" spans="1:42" x14ac:dyDescent="0.3">
      <c r="A109" t="s">
        <v>236</v>
      </c>
      <c r="B109" t="s">
        <v>85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48</v>
      </c>
      <c r="K109">
        <v>26108005</v>
      </c>
      <c r="L109" t="s">
        <v>46</v>
      </c>
      <c r="M109">
        <v>1077.9707006578899</v>
      </c>
      <c r="N109" t="s">
        <v>47</v>
      </c>
      <c r="O109">
        <v>1.5685663965038399E-2</v>
      </c>
      <c r="P109" t="s">
        <v>48</v>
      </c>
      <c r="Q109">
        <v>87.831060817818795</v>
      </c>
      <c r="R109" t="s">
        <v>48</v>
      </c>
      <c r="S109">
        <v>0.92979355798200003</v>
      </c>
      <c r="T109">
        <v>0.85</v>
      </c>
      <c r="U109" t="s">
        <v>48</v>
      </c>
      <c r="V109">
        <v>0.945453462262</v>
      </c>
      <c r="W109" t="s">
        <v>48</v>
      </c>
      <c r="X109">
        <v>0.91099963351000002</v>
      </c>
      <c r="Y109" t="s">
        <v>48</v>
      </c>
      <c r="Z109">
        <v>0.95412926422199995</v>
      </c>
      <c r="AA109" t="s">
        <v>48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45</v>
      </c>
      <c r="AG109">
        <v>0</v>
      </c>
      <c r="AH109">
        <v>-1.13689705263E-3</v>
      </c>
      <c r="AI109" t="s">
        <v>45</v>
      </c>
      <c r="AJ109" t="s">
        <v>58</v>
      </c>
      <c r="AK109">
        <v>0.61330388464399999</v>
      </c>
      <c r="AL109" t="s">
        <v>45</v>
      </c>
      <c r="AM109" t="s">
        <v>237</v>
      </c>
      <c r="AN109" t="s">
        <v>68</v>
      </c>
      <c r="AO109" t="s">
        <v>237</v>
      </c>
      <c r="AP109" t="s">
        <v>75</v>
      </c>
    </row>
    <row r="110" spans="1:42" x14ac:dyDescent="0.3">
      <c r="A110" t="s">
        <v>238</v>
      </c>
      <c r="B110" t="s">
        <v>85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48</v>
      </c>
      <c r="K110">
        <v>30986761</v>
      </c>
      <c r="L110" t="s">
        <v>46</v>
      </c>
      <c r="M110">
        <v>1292.1540625</v>
      </c>
      <c r="N110" t="s">
        <v>58</v>
      </c>
      <c r="O110">
        <v>4.35623738986552E-2</v>
      </c>
      <c r="P110" t="s">
        <v>48</v>
      </c>
      <c r="Q110">
        <v>89.278037625793701</v>
      </c>
      <c r="R110" t="s">
        <v>48</v>
      </c>
      <c r="S110">
        <v>0.93779189515100003</v>
      </c>
      <c r="T110">
        <v>0.85</v>
      </c>
      <c r="U110" t="s">
        <v>48</v>
      </c>
      <c r="V110">
        <v>0.95902959116399999</v>
      </c>
      <c r="W110" t="s">
        <v>48</v>
      </c>
      <c r="X110">
        <v>0.91501374108300004</v>
      </c>
      <c r="Y110" t="s">
        <v>48</v>
      </c>
      <c r="Z110">
        <v>0.95412926422199995</v>
      </c>
      <c r="AA110" t="s">
        <v>48</v>
      </c>
      <c r="AB110" s="2">
        <v>2.2199667607199999E-8</v>
      </c>
      <c r="AC110" t="s">
        <v>61</v>
      </c>
      <c r="AD110">
        <v>0</v>
      </c>
      <c r="AE110">
        <v>-5.5157093808700004E-4</v>
      </c>
      <c r="AF110" t="s">
        <v>45</v>
      </c>
      <c r="AG110">
        <v>0</v>
      </c>
      <c r="AH110">
        <v>-6.2884728046699997E-4</v>
      </c>
      <c r="AI110" t="s">
        <v>45</v>
      </c>
      <c r="AJ110" t="s">
        <v>58</v>
      </c>
      <c r="AK110">
        <v>0.40311571609899999</v>
      </c>
      <c r="AL110" t="s">
        <v>45</v>
      </c>
      <c r="AM110" t="s">
        <v>239</v>
      </c>
      <c r="AN110" t="s">
        <v>68</v>
      </c>
      <c r="AO110" t="s">
        <v>239</v>
      </c>
      <c r="AP110" t="s">
        <v>75</v>
      </c>
    </row>
    <row r="111" spans="1:42" x14ac:dyDescent="0.3">
      <c r="A111" t="s">
        <v>240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48</v>
      </c>
      <c r="K111">
        <v>26044869</v>
      </c>
      <c r="L111" t="s">
        <v>46</v>
      </c>
      <c r="M111">
        <v>1123.4125542763099</v>
      </c>
      <c r="N111" t="s">
        <v>46</v>
      </c>
      <c r="O111">
        <v>1.23266044021561E-2</v>
      </c>
      <c r="P111" t="s">
        <v>48</v>
      </c>
      <c r="Q111">
        <v>86.822948017958296</v>
      </c>
      <c r="R111" t="s">
        <v>48</v>
      </c>
      <c r="S111">
        <v>0.95100972586400001</v>
      </c>
      <c r="T111">
        <v>0.85</v>
      </c>
      <c r="U111" t="s">
        <v>48</v>
      </c>
      <c r="V111">
        <v>0.96121540817399997</v>
      </c>
      <c r="W111" t="s">
        <v>48</v>
      </c>
      <c r="X111">
        <v>0.93950446208799998</v>
      </c>
      <c r="Y111" t="s">
        <v>48</v>
      </c>
      <c r="Z111">
        <v>0.95412926422199995</v>
      </c>
      <c r="AA111" t="s">
        <v>48</v>
      </c>
      <c r="AB111">
        <v>5.6282643025200002E-2</v>
      </c>
      <c r="AC111" t="s">
        <v>61</v>
      </c>
      <c r="AD111">
        <v>0</v>
      </c>
      <c r="AE111">
        <v>-5.6288589993600002E-4</v>
      </c>
      <c r="AF111" t="s">
        <v>45</v>
      </c>
      <c r="AG111">
        <v>0</v>
      </c>
      <c r="AH111">
        <v>-7.0024148331299997E-4</v>
      </c>
      <c r="AI111" t="s">
        <v>45</v>
      </c>
      <c r="AJ111" t="s">
        <v>58</v>
      </c>
      <c r="AK111">
        <v>0.41118827989399998</v>
      </c>
      <c r="AL111" t="s">
        <v>45</v>
      </c>
      <c r="AM111" t="s">
        <v>241</v>
      </c>
      <c r="AN111" t="s">
        <v>68</v>
      </c>
      <c r="AO111" t="s">
        <v>241</v>
      </c>
      <c r="AP111" t="s">
        <v>75</v>
      </c>
    </row>
    <row r="112" spans="1:42" x14ac:dyDescent="0.3">
      <c r="A112" t="s">
        <v>242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48</v>
      </c>
      <c r="K112">
        <v>24436074</v>
      </c>
      <c r="L112" t="s">
        <v>46</v>
      </c>
      <c r="M112">
        <v>1042.29177631578</v>
      </c>
      <c r="N112" t="s">
        <v>47</v>
      </c>
      <c r="O112">
        <v>2.3113292706159E-2</v>
      </c>
      <c r="P112" t="s">
        <v>48</v>
      </c>
      <c r="Q112">
        <v>87.199616530687805</v>
      </c>
      <c r="R112" t="s">
        <v>48</v>
      </c>
      <c r="S112">
        <v>0.79786205463500004</v>
      </c>
      <c r="T112">
        <v>0.85</v>
      </c>
      <c r="U112" t="s">
        <v>45</v>
      </c>
      <c r="V112">
        <v>0.93045859930999997</v>
      </c>
      <c r="W112" t="s">
        <v>48</v>
      </c>
      <c r="X112">
        <v>0.648195157154</v>
      </c>
      <c r="Y112" t="s">
        <v>45</v>
      </c>
      <c r="Z112">
        <v>0.15462946123099999</v>
      </c>
      <c r="AA112" t="s">
        <v>48</v>
      </c>
      <c r="AB112" s="2">
        <v>1.2163689636300001E-131</v>
      </c>
      <c r="AC112" t="s">
        <v>61</v>
      </c>
      <c r="AD112">
        <v>0</v>
      </c>
      <c r="AE112">
        <v>-1.82686909211E-3</v>
      </c>
      <c r="AF112" t="s">
        <v>45</v>
      </c>
      <c r="AG112">
        <v>36</v>
      </c>
      <c r="AH112">
        <v>-7.4037105566600002E-3</v>
      </c>
      <c r="AI112" t="s">
        <v>45</v>
      </c>
      <c r="AJ112" t="s">
        <v>58</v>
      </c>
      <c r="AK112">
        <v>0.35455551392899998</v>
      </c>
      <c r="AL112" t="s">
        <v>45</v>
      </c>
      <c r="AM112" t="s">
        <v>243</v>
      </c>
      <c r="AN112" t="s">
        <v>243</v>
      </c>
      <c r="AO112" t="s">
        <v>68</v>
      </c>
      <c r="AP112" t="s">
        <v>75</v>
      </c>
    </row>
    <row r="113" spans="1:42" x14ac:dyDescent="0.3">
      <c r="A113" t="s">
        <v>244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48</v>
      </c>
      <c r="K113">
        <v>27732794</v>
      </c>
      <c r="L113" t="s">
        <v>46</v>
      </c>
      <c r="M113">
        <v>1180.5507335526299</v>
      </c>
      <c r="N113" t="s">
        <v>46</v>
      </c>
      <c r="O113">
        <v>1.6588669648548299E-2</v>
      </c>
      <c r="P113" t="s">
        <v>48</v>
      </c>
      <c r="Q113">
        <v>87.621922759521794</v>
      </c>
      <c r="R113" t="s">
        <v>48</v>
      </c>
      <c r="S113">
        <v>0.943667319708</v>
      </c>
      <c r="T113">
        <v>0.85</v>
      </c>
      <c r="U113" t="s">
        <v>48</v>
      </c>
      <c r="V113">
        <v>0.95391404747200004</v>
      </c>
      <c r="W113" t="s">
        <v>48</v>
      </c>
      <c r="X113">
        <v>0.93177227181800004</v>
      </c>
      <c r="Y113" t="s">
        <v>48</v>
      </c>
      <c r="Z113">
        <v>0.95412926422199995</v>
      </c>
      <c r="AA113" t="s">
        <v>48</v>
      </c>
      <c r="AB113">
        <v>4.3231484745100003E-2</v>
      </c>
      <c r="AC113" t="s">
        <v>61</v>
      </c>
      <c r="AD113">
        <v>0</v>
      </c>
      <c r="AE113">
        <v>-6.6231277379199995E-4</v>
      </c>
      <c r="AF113" t="s">
        <v>45</v>
      </c>
      <c r="AG113">
        <v>0</v>
      </c>
      <c r="AH113">
        <v>-7.7357881403200004E-4</v>
      </c>
      <c r="AI113" t="s">
        <v>45</v>
      </c>
      <c r="AJ113" t="s">
        <v>58</v>
      </c>
      <c r="AK113">
        <v>0.52374545564099995</v>
      </c>
      <c r="AL113" t="s">
        <v>45</v>
      </c>
      <c r="AM113" t="s">
        <v>54</v>
      </c>
      <c r="AN113" t="s">
        <v>55</v>
      </c>
      <c r="AO113" t="s">
        <v>55</v>
      </c>
      <c r="AP113" t="s">
        <v>75</v>
      </c>
    </row>
    <row r="114" spans="1:42" x14ac:dyDescent="0.3">
      <c r="A114" t="s">
        <v>245</v>
      </c>
      <c r="B114" t="s">
        <v>85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48</v>
      </c>
      <c r="K114">
        <v>29247440</v>
      </c>
      <c r="L114" t="s">
        <v>46</v>
      </c>
      <c r="M114">
        <v>1214.9635559210501</v>
      </c>
      <c r="N114" t="s">
        <v>58</v>
      </c>
      <c r="O114">
        <v>2.4503124088900999E-2</v>
      </c>
      <c r="P114" t="s">
        <v>48</v>
      </c>
      <c r="Q114">
        <v>91.546805885501698</v>
      </c>
      <c r="R114" t="s">
        <v>48</v>
      </c>
      <c r="S114">
        <v>0.95130837979299998</v>
      </c>
      <c r="T114">
        <v>0.85</v>
      </c>
      <c r="U114" t="s">
        <v>48</v>
      </c>
      <c r="V114">
        <v>0.96723355434400005</v>
      </c>
      <c r="W114" t="s">
        <v>48</v>
      </c>
      <c r="X114">
        <v>0.935919171045</v>
      </c>
      <c r="Y114" t="s">
        <v>48</v>
      </c>
      <c r="Z114">
        <v>0.84094804639099996</v>
      </c>
      <c r="AA114" t="s">
        <v>48</v>
      </c>
      <c r="AB114" s="2">
        <v>7.48775449514E-5</v>
      </c>
      <c r="AC114" t="s">
        <v>61</v>
      </c>
      <c r="AD114">
        <v>0</v>
      </c>
      <c r="AE114">
        <v>-4.9950825863100004E-4</v>
      </c>
      <c r="AF114" t="s">
        <v>48</v>
      </c>
      <c r="AG114">
        <v>0</v>
      </c>
      <c r="AH114">
        <v>-3.4583687389699999E-4</v>
      </c>
      <c r="AI114" t="s">
        <v>48</v>
      </c>
      <c r="AJ114" t="s">
        <v>58</v>
      </c>
      <c r="AK114">
        <v>0.42871844018299998</v>
      </c>
      <c r="AL114" t="s">
        <v>45</v>
      </c>
      <c r="AM114" t="s">
        <v>246</v>
      </c>
      <c r="AN114" t="s">
        <v>68</v>
      </c>
      <c r="AO114" t="s">
        <v>246</v>
      </c>
      <c r="AP114" t="s">
        <v>75</v>
      </c>
    </row>
    <row r="115" spans="1:42" x14ac:dyDescent="0.3">
      <c r="A115" t="s">
        <v>247</v>
      </c>
      <c r="B115" t="s">
        <v>85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48</v>
      </c>
      <c r="K115">
        <v>24305600</v>
      </c>
      <c r="L115" t="s">
        <v>46</v>
      </c>
      <c r="M115">
        <v>1013.45272697368</v>
      </c>
      <c r="N115" t="s">
        <v>47</v>
      </c>
      <c r="O115">
        <v>1.5899925675344598E-2</v>
      </c>
      <c r="P115" t="s">
        <v>48</v>
      </c>
      <c r="Q115">
        <v>91.765545209196404</v>
      </c>
      <c r="R115" t="s">
        <v>48</v>
      </c>
      <c r="S115">
        <v>0.96173543170499998</v>
      </c>
      <c r="T115">
        <v>0.85</v>
      </c>
      <c r="U115" t="s">
        <v>48</v>
      </c>
      <c r="V115">
        <v>0.96993673337300002</v>
      </c>
      <c r="W115" t="s">
        <v>48</v>
      </c>
      <c r="X115">
        <v>0.95368525332999998</v>
      </c>
      <c r="Y115" t="s">
        <v>48</v>
      </c>
      <c r="Z115">
        <v>0.95412926422199995</v>
      </c>
      <c r="AA115" t="s">
        <v>48</v>
      </c>
      <c r="AB115">
        <v>7.3098070800799997E-2</v>
      </c>
      <c r="AC115" t="s">
        <v>61</v>
      </c>
      <c r="AD115">
        <v>0</v>
      </c>
      <c r="AE115">
        <v>-3.1529567953300002E-4</v>
      </c>
      <c r="AF115" t="s">
        <v>48</v>
      </c>
      <c r="AG115">
        <v>0</v>
      </c>
      <c r="AH115">
        <v>-4.2580533449900003E-4</v>
      </c>
      <c r="AI115" t="s">
        <v>48</v>
      </c>
      <c r="AJ115" t="s">
        <v>58</v>
      </c>
      <c r="AK115">
        <v>0.32783968730899998</v>
      </c>
      <c r="AL115" t="s">
        <v>45</v>
      </c>
      <c r="AM115" t="s">
        <v>54</v>
      </c>
      <c r="AN115" t="s">
        <v>55</v>
      </c>
      <c r="AO115" t="s">
        <v>55</v>
      </c>
      <c r="AP115" t="s">
        <v>75</v>
      </c>
    </row>
    <row r="116" spans="1:42" x14ac:dyDescent="0.3">
      <c r="A116" t="s">
        <v>248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48</v>
      </c>
      <c r="K116">
        <v>32429499</v>
      </c>
      <c r="L116" t="s">
        <v>46</v>
      </c>
      <c r="M116">
        <v>1380.90188486842</v>
      </c>
      <c r="N116" t="s">
        <v>58</v>
      </c>
      <c r="O116">
        <v>1.76725562683612E-2</v>
      </c>
      <c r="P116" t="s">
        <v>48</v>
      </c>
      <c r="Q116">
        <v>87.276116719414901</v>
      </c>
      <c r="R116" t="s">
        <v>48</v>
      </c>
      <c r="S116">
        <v>0.93917518984000004</v>
      </c>
      <c r="T116">
        <v>0.85</v>
      </c>
      <c r="U116" t="s">
        <v>48</v>
      </c>
      <c r="V116">
        <v>0.95506826917099996</v>
      </c>
      <c r="W116" t="s">
        <v>48</v>
      </c>
      <c r="X116">
        <v>0.92173717844600001</v>
      </c>
      <c r="Y116" t="s">
        <v>48</v>
      </c>
      <c r="Z116">
        <v>0.84094804639099996</v>
      </c>
      <c r="AA116" t="s">
        <v>48</v>
      </c>
      <c r="AB116" s="2">
        <v>1.4394518473899999E-5</v>
      </c>
      <c r="AC116" t="s">
        <v>61</v>
      </c>
      <c r="AD116">
        <v>0</v>
      </c>
      <c r="AE116">
        <v>-5.8411811137800004E-4</v>
      </c>
      <c r="AF116" t="s">
        <v>45</v>
      </c>
      <c r="AG116">
        <v>0</v>
      </c>
      <c r="AH116">
        <v>-6.0062240645100001E-4</v>
      </c>
      <c r="AI116" t="s">
        <v>45</v>
      </c>
      <c r="AJ116" t="s">
        <v>58</v>
      </c>
      <c r="AK116">
        <v>0.36576628085200003</v>
      </c>
      <c r="AL116" t="s">
        <v>45</v>
      </c>
      <c r="AM116" t="s">
        <v>249</v>
      </c>
      <c r="AN116" t="s">
        <v>68</v>
      </c>
      <c r="AO116" t="s">
        <v>249</v>
      </c>
      <c r="AP116" t="s">
        <v>75</v>
      </c>
    </row>
    <row r="117" spans="1:42" x14ac:dyDescent="0.3">
      <c r="A117" t="s">
        <v>250</v>
      </c>
      <c r="B117" t="s">
        <v>85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48</v>
      </c>
      <c r="K117">
        <v>25390554</v>
      </c>
      <c r="L117" t="s">
        <v>46</v>
      </c>
      <c r="M117">
        <v>1054.79019407894</v>
      </c>
      <c r="N117" t="s">
        <v>47</v>
      </c>
      <c r="O117">
        <v>1.8239507110281501E-2</v>
      </c>
      <c r="P117" t="s">
        <v>48</v>
      </c>
      <c r="Q117">
        <v>91.6300527216858</v>
      </c>
      <c r="R117" t="s">
        <v>48</v>
      </c>
      <c r="S117">
        <v>0.86183038749999996</v>
      </c>
      <c r="T117">
        <v>0.7</v>
      </c>
      <c r="U117" t="s">
        <v>48</v>
      </c>
      <c r="V117">
        <v>0.88102142887500001</v>
      </c>
      <c r="W117" t="s">
        <v>48</v>
      </c>
      <c r="X117">
        <v>0.83939120902999997</v>
      </c>
      <c r="Y117" t="s">
        <v>48</v>
      </c>
      <c r="Z117">
        <v>0.67793689645199995</v>
      </c>
      <c r="AA117" t="s">
        <v>48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45</v>
      </c>
      <c r="AG117">
        <v>0</v>
      </c>
      <c r="AH117">
        <v>-2.0671131543700001E-3</v>
      </c>
      <c r="AI117" t="s">
        <v>45</v>
      </c>
      <c r="AJ117" t="s">
        <v>58</v>
      </c>
      <c r="AK117">
        <v>0.14554903697800001</v>
      </c>
      <c r="AL117" t="s">
        <v>45</v>
      </c>
      <c r="AM117" t="s">
        <v>251</v>
      </c>
      <c r="AN117" t="s">
        <v>251</v>
      </c>
      <c r="AO117" t="s">
        <v>68</v>
      </c>
      <c r="AP117" t="s">
        <v>75</v>
      </c>
    </row>
    <row r="118" spans="1:42" x14ac:dyDescent="0.3">
      <c r="A118" t="s">
        <v>252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48</v>
      </c>
      <c r="K118">
        <v>32152720</v>
      </c>
      <c r="L118" t="s">
        <v>46</v>
      </c>
      <c r="M118">
        <v>1381.1845657894701</v>
      </c>
      <c r="N118" t="s">
        <v>58</v>
      </c>
      <c r="O118">
        <v>1.7535487763811999E-2</v>
      </c>
      <c r="P118" t="s">
        <v>48</v>
      </c>
      <c r="Q118">
        <v>83.683273386639002</v>
      </c>
      <c r="R118" t="s">
        <v>45</v>
      </c>
      <c r="S118">
        <v>0.93614708829799997</v>
      </c>
      <c r="T118">
        <v>0.85</v>
      </c>
      <c r="U118" t="s">
        <v>48</v>
      </c>
      <c r="V118">
        <v>0.95060042406</v>
      </c>
      <c r="W118" t="s">
        <v>48</v>
      </c>
      <c r="X118">
        <v>0.92022648286099995</v>
      </c>
      <c r="Y118" t="s">
        <v>48</v>
      </c>
      <c r="Z118">
        <v>0.84094804639099996</v>
      </c>
      <c r="AA118" t="s">
        <v>48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45</v>
      </c>
      <c r="AG118">
        <v>0</v>
      </c>
      <c r="AH118">
        <v>-4.2150543743899998E-4</v>
      </c>
      <c r="AI118" t="s">
        <v>48</v>
      </c>
      <c r="AJ118" t="s">
        <v>58</v>
      </c>
      <c r="AK118">
        <v>0.27786223747200001</v>
      </c>
      <c r="AL118" t="s">
        <v>45</v>
      </c>
      <c r="AM118" t="s">
        <v>54</v>
      </c>
      <c r="AN118" t="s">
        <v>55</v>
      </c>
      <c r="AO118" t="s">
        <v>55</v>
      </c>
      <c r="AP118" t="s">
        <v>75</v>
      </c>
    </row>
    <row r="119" spans="1:42" x14ac:dyDescent="0.3">
      <c r="A119" t="s">
        <v>253</v>
      </c>
      <c r="B119" t="s">
        <v>85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48</v>
      </c>
      <c r="K119">
        <v>18930346</v>
      </c>
      <c r="L119" t="s">
        <v>46</v>
      </c>
      <c r="M119">
        <v>1014.3723995535699</v>
      </c>
      <c r="N119" t="s">
        <v>58</v>
      </c>
      <c r="O119">
        <v>1.51185423958654E-2</v>
      </c>
      <c r="P119" t="s">
        <v>48</v>
      </c>
      <c r="Q119">
        <v>88.464245633223797</v>
      </c>
      <c r="R119" t="s">
        <v>48</v>
      </c>
      <c r="S119">
        <v>0.92172963881000003</v>
      </c>
      <c r="T119">
        <v>0.8</v>
      </c>
      <c r="U119" t="s">
        <v>48</v>
      </c>
      <c r="V119">
        <v>0.94830164147200002</v>
      </c>
      <c r="W119" t="s">
        <v>48</v>
      </c>
      <c r="X119">
        <v>0.89269008809499995</v>
      </c>
      <c r="Y119" t="s">
        <v>48</v>
      </c>
      <c r="Z119">
        <v>0.67793689645199995</v>
      </c>
      <c r="AA119" t="s">
        <v>48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48</v>
      </c>
      <c r="AG119">
        <v>0</v>
      </c>
      <c r="AH119">
        <v>-9.5862265271200002E-4</v>
      </c>
      <c r="AI119" t="s">
        <v>45</v>
      </c>
      <c r="AJ119" t="s">
        <v>53</v>
      </c>
      <c r="AK119">
        <v>0.80948108908000005</v>
      </c>
      <c r="AL119" t="s">
        <v>45</v>
      </c>
      <c r="AM119" t="s">
        <v>254</v>
      </c>
      <c r="AN119" t="s">
        <v>68</v>
      </c>
      <c r="AO119" t="s">
        <v>254</v>
      </c>
      <c r="AP119" t="s">
        <v>56</v>
      </c>
    </row>
    <row r="120" spans="1:42" x14ac:dyDescent="0.3">
      <c r="A120" t="s">
        <v>255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45</v>
      </c>
      <c r="K120">
        <v>34759702</v>
      </c>
      <c r="L120" t="s">
        <v>46</v>
      </c>
      <c r="M120">
        <v>1528.9595065789399</v>
      </c>
      <c r="N120" t="s">
        <v>116</v>
      </c>
      <c r="O120">
        <v>1.6677314944163298E-2</v>
      </c>
      <c r="P120" t="s">
        <v>48</v>
      </c>
      <c r="Q120">
        <v>80.199284447216399</v>
      </c>
      <c r="R120" t="s">
        <v>45</v>
      </c>
      <c r="S120">
        <v>0.90703481391899998</v>
      </c>
      <c r="T120">
        <v>0.85</v>
      </c>
      <c r="U120" t="s">
        <v>48</v>
      </c>
      <c r="V120">
        <v>0.93281855484999998</v>
      </c>
      <c r="W120" t="s">
        <v>48</v>
      </c>
      <c r="X120">
        <v>0.87981868083899994</v>
      </c>
      <c r="Y120" t="s">
        <v>48</v>
      </c>
      <c r="Z120">
        <v>0.84094804639099996</v>
      </c>
      <c r="AA120" t="s">
        <v>48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45</v>
      </c>
      <c r="AG120">
        <v>0</v>
      </c>
      <c r="AH120">
        <v>-7.3618627503900004E-4</v>
      </c>
      <c r="AI120" t="s">
        <v>45</v>
      </c>
      <c r="AJ120" t="s">
        <v>58</v>
      </c>
      <c r="AK120">
        <v>0.29287550381799998</v>
      </c>
      <c r="AL120" t="s">
        <v>45</v>
      </c>
      <c r="AM120" t="s">
        <v>54</v>
      </c>
      <c r="AN120" t="s">
        <v>55</v>
      </c>
      <c r="AO120" t="s">
        <v>55</v>
      </c>
      <c r="AP120" t="s">
        <v>75</v>
      </c>
    </row>
    <row r="121" spans="1:42" x14ac:dyDescent="0.3">
      <c r="A121" t="s">
        <v>256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48</v>
      </c>
      <c r="K121">
        <v>18300588</v>
      </c>
      <c r="L121" t="s">
        <v>46</v>
      </c>
      <c r="M121">
        <v>961.50887053571398</v>
      </c>
      <c r="N121" t="s">
        <v>46</v>
      </c>
      <c r="O121">
        <v>2.5013723535943701E-2</v>
      </c>
      <c r="P121" t="s">
        <v>48</v>
      </c>
      <c r="Q121">
        <v>92.559099384008604</v>
      </c>
      <c r="R121" t="s">
        <v>48</v>
      </c>
      <c r="S121">
        <v>0.94116219905599996</v>
      </c>
      <c r="T121">
        <v>0.8</v>
      </c>
      <c r="U121" t="s">
        <v>48</v>
      </c>
      <c r="V121">
        <v>0.961555129535</v>
      </c>
      <c r="W121" t="s">
        <v>48</v>
      </c>
      <c r="X121">
        <v>0.91988587202700001</v>
      </c>
      <c r="Y121" t="s">
        <v>48</v>
      </c>
      <c r="Z121">
        <v>0.84094804639099996</v>
      </c>
      <c r="AA121" t="s">
        <v>48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48</v>
      </c>
      <c r="AG121">
        <v>0</v>
      </c>
      <c r="AH121">
        <v>-6.6337522094899999E-4</v>
      </c>
      <c r="AI121" t="s">
        <v>45</v>
      </c>
      <c r="AJ121" t="s">
        <v>58</v>
      </c>
      <c r="AK121">
        <v>0.51285146147600003</v>
      </c>
      <c r="AL121" t="s">
        <v>45</v>
      </c>
      <c r="AM121" t="s">
        <v>257</v>
      </c>
      <c r="AN121" t="s">
        <v>68</v>
      </c>
      <c r="AO121" t="s">
        <v>257</v>
      </c>
      <c r="AP121" t="s">
        <v>75</v>
      </c>
    </row>
    <row r="122" spans="1:42" x14ac:dyDescent="0.3">
      <c r="A122" t="s">
        <v>258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45</v>
      </c>
      <c r="K122">
        <v>661574</v>
      </c>
      <c r="L122" t="s">
        <v>46</v>
      </c>
      <c r="M122">
        <v>22.086875069754399</v>
      </c>
      <c r="N122" t="s">
        <v>47</v>
      </c>
      <c r="O122">
        <v>0.96230057492719201</v>
      </c>
      <c r="P122" t="s">
        <v>45</v>
      </c>
      <c r="Q122">
        <v>9.7324035763294603</v>
      </c>
      <c r="R122" t="s">
        <v>45</v>
      </c>
      <c r="S122">
        <v>0.77871491800699999</v>
      </c>
      <c r="T122">
        <v>0.8</v>
      </c>
      <c r="U122" t="s">
        <v>45</v>
      </c>
      <c r="V122">
        <v>0.79991509722900001</v>
      </c>
      <c r="W122" t="s">
        <v>45</v>
      </c>
      <c r="X122">
        <v>0.78598492510200002</v>
      </c>
      <c r="Y122" t="s">
        <v>45</v>
      </c>
      <c r="Z122">
        <v>0.99584488300200003</v>
      </c>
      <c r="AA122" t="s">
        <v>48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45</v>
      </c>
      <c r="AG122">
        <v>5</v>
      </c>
      <c r="AH122">
        <v>-5.9171162098199995E-4</v>
      </c>
      <c r="AI122" t="s">
        <v>45</v>
      </c>
      <c r="AJ122" t="s">
        <v>259</v>
      </c>
    </row>
    <row r="123" spans="1:42" x14ac:dyDescent="0.3">
      <c r="A123" t="s">
        <v>260</v>
      </c>
      <c r="B123" t="s">
        <v>85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48</v>
      </c>
      <c r="K123">
        <v>23074941</v>
      </c>
      <c r="L123" t="s">
        <v>46</v>
      </c>
      <c r="M123">
        <v>958.50241940789397</v>
      </c>
      <c r="N123" t="s">
        <v>47</v>
      </c>
      <c r="O123">
        <v>2.75527704073005E-2</v>
      </c>
      <c r="P123" t="s">
        <v>48</v>
      </c>
      <c r="Q123">
        <v>93.678264748426997</v>
      </c>
      <c r="R123" t="s">
        <v>48</v>
      </c>
      <c r="S123">
        <v>0.87882109977900003</v>
      </c>
      <c r="T123">
        <v>0.7</v>
      </c>
      <c r="U123" t="s">
        <v>48</v>
      </c>
      <c r="V123">
        <v>0.90362484588799996</v>
      </c>
      <c r="W123" t="s">
        <v>48</v>
      </c>
      <c r="X123">
        <v>0.85132128810200003</v>
      </c>
      <c r="Y123" t="s">
        <v>48</v>
      </c>
      <c r="Z123">
        <v>0.358420132025</v>
      </c>
      <c r="AA123" t="s">
        <v>48</v>
      </c>
      <c r="AB123" s="2">
        <v>6.4947614927300005E-26</v>
      </c>
      <c r="AC123" t="s">
        <v>61</v>
      </c>
      <c r="AD123">
        <v>0</v>
      </c>
      <c r="AE123">
        <v>-1.25519050967E-3</v>
      </c>
      <c r="AF123" t="s">
        <v>45</v>
      </c>
      <c r="AG123">
        <v>0</v>
      </c>
      <c r="AH123">
        <v>-1.7991794056099999E-3</v>
      </c>
      <c r="AI123" t="s">
        <v>45</v>
      </c>
      <c r="AJ123" t="s">
        <v>58</v>
      </c>
      <c r="AK123">
        <v>0.10059019023100001</v>
      </c>
      <c r="AL123" t="s">
        <v>45</v>
      </c>
      <c r="AM123" t="s">
        <v>261</v>
      </c>
      <c r="AN123" t="s">
        <v>68</v>
      </c>
      <c r="AO123" t="s">
        <v>261</v>
      </c>
      <c r="AP123" t="s">
        <v>75</v>
      </c>
    </row>
    <row r="124" spans="1:42" x14ac:dyDescent="0.3">
      <c r="A124" t="s">
        <v>262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48</v>
      </c>
      <c r="K124">
        <v>18111084</v>
      </c>
      <c r="L124" t="s">
        <v>46</v>
      </c>
      <c r="M124">
        <v>951.08935491071395</v>
      </c>
      <c r="N124" t="s">
        <v>46</v>
      </c>
      <c r="O124">
        <v>1.9086038869423502E-2</v>
      </c>
      <c r="P124" t="s">
        <v>48</v>
      </c>
      <c r="Q124">
        <v>93.333644227926101</v>
      </c>
      <c r="R124" t="s">
        <v>48</v>
      </c>
      <c r="S124">
        <v>0.94515980795700005</v>
      </c>
      <c r="T124">
        <v>0.8</v>
      </c>
      <c r="U124" t="s">
        <v>48</v>
      </c>
      <c r="V124">
        <v>0.96588914485099997</v>
      </c>
      <c r="W124" t="s">
        <v>48</v>
      </c>
      <c r="X124">
        <v>0.923927154478</v>
      </c>
      <c r="Y124" t="s">
        <v>48</v>
      </c>
      <c r="Z124">
        <v>0.84094804639099996</v>
      </c>
      <c r="AA124" t="s">
        <v>48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48</v>
      </c>
      <c r="AG124">
        <v>0</v>
      </c>
      <c r="AH124">
        <v>-5.9169559753000003E-4</v>
      </c>
      <c r="AI124" t="s">
        <v>45</v>
      </c>
      <c r="AJ124" t="s">
        <v>58</v>
      </c>
      <c r="AK124">
        <v>1.88616118272</v>
      </c>
      <c r="AL124" t="s">
        <v>45</v>
      </c>
      <c r="AM124" t="s">
        <v>263</v>
      </c>
      <c r="AN124" t="s">
        <v>68</v>
      </c>
      <c r="AO124" t="s">
        <v>263</v>
      </c>
      <c r="AP124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="75" zoomScaleNormal="75" workbookViewId="0">
      <selection activeCell="A17" sqref="A17"/>
    </sheetView>
  </sheetViews>
  <sheetFormatPr defaultRowHeight="14.4" x14ac:dyDescent="0.3"/>
  <cols>
    <col min="1" max="1" width="41.88671875" bestFit="1" customWidth="1"/>
    <col min="2" max="2" width="13.33203125" bestFit="1" customWidth="1"/>
    <col min="3" max="3" width="10.6640625" bestFit="1" customWidth="1"/>
    <col min="4" max="4" width="15.5546875" bestFit="1" customWidth="1"/>
    <col min="5" max="5" width="45.6640625" bestFit="1" customWidth="1"/>
    <col min="6" max="6" width="152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264</v>
      </c>
      <c r="E1" t="s">
        <v>265</v>
      </c>
      <c r="F1" t="s">
        <v>266</v>
      </c>
    </row>
    <row r="2" spans="1:6" x14ac:dyDescent="0.3">
      <c r="B2" t="s">
        <v>43</v>
      </c>
      <c r="C2" s="1">
        <v>41191</v>
      </c>
      <c r="D2" t="s">
        <v>270</v>
      </c>
      <c r="E2" t="s">
        <v>299</v>
      </c>
      <c r="F2" t="s">
        <v>305</v>
      </c>
    </row>
    <row r="3" spans="1:6" x14ac:dyDescent="0.3">
      <c r="B3" t="s">
        <v>43</v>
      </c>
      <c r="C3" s="1">
        <v>41311</v>
      </c>
      <c r="D3" t="s">
        <v>270</v>
      </c>
      <c r="F3" t="s">
        <v>306</v>
      </c>
    </row>
    <row r="4" spans="1:6" x14ac:dyDescent="0.3">
      <c r="B4" t="s">
        <v>43</v>
      </c>
      <c r="C4" s="1">
        <v>41443</v>
      </c>
      <c r="D4" t="s">
        <v>270</v>
      </c>
      <c r="F4" t="s">
        <v>307</v>
      </c>
    </row>
    <row r="5" spans="1:6" x14ac:dyDescent="0.3">
      <c r="B5" t="s">
        <v>43</v>
      </c>
      <c r="C5" s="1">
        <v>41449</v>
      </c>
      <c r="D5" t="s">
        <v>267</v>
      </c>
      <c r="F5" t="s">
        <v>300</v>
      </c>
    </row>
    <row r="6" spans="1:6" s="8" customFormat="1" x14ac:dyDescent="0.3">
      <c r="A6" s="8" t="s">
        <v>59</v>
      </c>
      <c r="B6" s="8" t="s">
        <v>43</v>
      </c>
      <c r="C6" s="19">
        <v>41467</v>
      </c>
      <c r="D6" s="8" t="s">
        <v>279</v>
      </c>
      <c r="E6" s="8" t="s">
        <v>297</v>
      </c>
      <c r="F6" s="8" t="s">
        <v>308</v>
      </c>
    </row>
    <row r="7" spans="1:6" x14ac:dyDescent="0.3">
      <c r="A7" s="5"/>
      <c r="B7" t="s">
        <v>43</v>
      </c>
      <c r="C7" s="1">
        <v>41503</v>
      </c>
      <c r="D7" t="s">
        <v>267</v>
      </c>
      <c r="E7" t="s">
        <v>309</v>
      </c>
    </row>
    <row r="8" spans="1:6" x14ac:dyDescent="0.3">
      <c r="A8" s="5"/>
      <c r="B8" t="s">
        <v>43</v>
      </c>
      <c r="C8" s="1">
        <v>41530</v>
      </c>
      <c r="D8" t="s">
        <v>267</v>
      </c>
      <c r="F8" t="s">
        <v>300</v>
      </c>
    </row>
    <row r="9" spans="1:6" x14ac:dyDescent="0.3">
      <c r="A9" s="5"/>
      <c r="B9" t="s">
        <v>43</v>
      </c>
      <c r="C9" s="1">
        <v>41533</v>
      </c>
      <c r="D9" t="s">
        <v>267</v>
      </c>
      <c r="E9" t="s">
        <v>296</v>
      </c>
    </row>
    <row r="10" spans="1:6" x14ac:dyDescent="0.3">
      <c r="A10" s="5"/>
      <c r="B10" t="s">
        <v>43</v>
      </c>
      <c r="C10" s="1">
        <v>41541</v>
      </c>
      <c r="D10" t="s">
        <v>270</v>
      </c>
      <c r="E10" t="s">
        <v>301</v>
      </c>
      <c r="F10" t="s">
        <v>310</v>
      </c>
    </row>
    <row r="11" spans="1:6" s="8" customFormat="1" x14ac:dyDescent="0.3">
      <c r="A11" s="8" t="s">
        <v>70</v>
      </c>
      <c r="B11" s="8" t="s">
        <v>43</v>
      </c>
      <c r="C11" s="19">
        <v>41554</v>
      </c>
      <c r="D11" s="8" t="s">
        <v>279</v>
      </c>
      <c r="E11" s="8" t="s">
        <v>301</v>
      </c>
      <c r="F11" s="8" t="s">
        <v>311</v>
      </c>
    </row>
    <row r="12" spans="1:6" x14ac:dyDescent="0.3">
      <c r="A12" s="5"/>
      <c r="B12" t="s">
        <v>43</v>
      </c>
      <c r="C12" s="1">
        <v>41572</v>
      </c>
      <c r="D12" t="s">
        <v>267</v>
      </c>
      <c r="E12" t="s">
        <v>312</v>
      </c>
    </row>
    <row r="13" spans="1:6" x14ac:dyDescent="0.3">
      <c r="A13" s="5"/>
      <c r="B13" t="s">
        <v>43</v>
      </c>
      <c r="C13" s="1">
        <v>41677</v>
      </c>
      <c r="D13" t="s">
        <v>267</v>
      </c>
      <c r="E13" t="s">
        <v>301</v>
      </c>
      <c r="F13" t="s">
        <v>302</v>
      </c>
    </row>
    <row r="14" spans="1:6" x14ac:dyDescent="0.3">
      <c r="A14" s="5"/>
      <c r="B14" t="s">
        <v>43</v>
      </c>
      <c r="C14" s="1">
        <v>41753</v>
      </c>
      <c r="D14" t="s">
        <v>273</v>
      </c>
      <c r="E14" t="s">
        <v>271</v>
      </c>
      <c r="F14" t="s">
        <v>274</v>
      </c>
    </row>
    <row r="15" spans="1:6" x14ac:dyDescent="0.3">
      <c r="A15" s="5"/>
      <c r="B15" t="s">
        <v>43</v>
      </c>
      <c r="C15" s="1">
        <v>41773</v>
      </c>
      <c r="D15" t="s">
        <v>270</v>
      </c>
      <c r="E15" t="s">
        <v>313</v>
      </c>
      <c r="F15" t="s">
        <v>314</v>
      </c>
    </row>
    <row r="16" spans="1:6" x14ac:dyDescent="0.3">
      <c r="A16" s="5"/>
      <c r="B16" t="s">
        <v>43</v>
      </c>
      <c r="C16" s="1">
        <v>41802</v>
      </c>
      <c r="D16" t="s">
        <v>270</v>
      </c>
      <c r="F16" t="s">
        <v>315</v>
      </c>
    </row>
    <row r="17" spans="1:6" s="5" customFormat="1" x14ac:dyDescent="0.3">
      <c r="A17" s="13"/>
      <c r="B17" s="5" t="s">
        <v>43</v>
      </c>
      <c r="C17" s="18">
        <v>41806</v>
      </c>
      <c r="D17" s="5" t="s">
        <v>279</v>
      </c>
      <c r="F17" s="5" t="s">
        <v>425</v>
      </c>
    </row>
    <row r="18" spans="1:6" x14ac:dyDescent="0.3">
      <c r="A18" s="5"/>
      <c r="B18" t="s">
        <v>43</v>
      </c>
      <c r="C18" s="1">
        <v>41864</v>
      </c>
      <c r="D18" t="s">
        <v>267</v>
      </c>
      <c r="E18" t="s">
        <v>287</v>
      </c>
    </row>
    <row r="19" spans="1:6" x14ac:dyDescent="0.3">
      <c r="A19" s="5"/>
      <c r="B19" t="s">
        <v>43</v>
      </c>
      <c r="C19" s="1">
        <v>41883</v>
      </c>
      <c r="D19" t="s">
        <v>267</v>
      </c>
      <c r="E19" t="s">
        <v>316</v>
      </c>
    </row>
    <row r="20" spans="1:6" x14ac:dyDescent="0.3">
      <c r="A20" s="5"/>
      <c r="B20" t="s">
        <v>43</v>
      </c>
      <c r="C20" s="1">
        <v>41926</v>
      </c>
      <c r="D20" t="s">
        <v>267</v>
      </c>
      <c r="F20" t="s">
        <v>303</v>
      </c>
    </row>
    <row r="21" spans="1:6" x14ac:dyDescent="0.3">
      <c r="A21" s="5"/>
      <c r="B21" t="s">
        <v>85</v>
      </c>
      <c r="C21" s="1">
        <v>41929</v>
      </c>
      <c r="D21" t="s">
        <v>270</v>
      </c>
      <c r="F21" t="s">
        <v>317</v>
      </c>
    </row>
    <row r="22" spans="1:6" s="8" customFormat="1" x14ac:dyDescent="0.3">
      <c r="A22" s="11" t="s">
        <v>88</v>
      </c>
      <c r="B22" s="8" t="s">
        <v>43</v>
      </c>
      <c r="C22" s="19">
        <v>41936</v>
      </c>
      <c r="D22" s="8" t="s">
        <v>273</v>
      </c>
      <c r="F22" s="8" t="s">
        <v>318</v>
      </c>
    </row>
    <row r="23" spans="1:6" x14ac:dyDescent="0.3">
      <c r="A23" s="5"/>
      <c r="B23" t="s">
        <v>43</v>
      </c>
      <c r="C23" s="1">
        <v>41943</v>
      </c>
      <c r="D23" t="s">
        <v>267</v>
      </c>
      <c r="F23" t="s">
        <v>269</v>
      </c>
    </row>
    <row r="24" spans="1:6" x14ac:dyDescent="0.3">
      <c r="A24" s="5"/>
      <c r="B24" t="s">
        <v>43</v>
      </c>
      <c r="C24" s="1">
        <v>41950</v>
      </c>
      <c r="D24" t="s">
        <v>279</v>
      </c>
      <c r="E24" t="s">
        <v>319</v>
      </c>
      <c r="F24" t="s">
        <v>269</v>
      </c>
    </row>
    <row r="25" spans="1:6" x14ac:dyDescent="0.3">
      <c r="A25" s="5"/>
      <c r="B25" t="s">
        <v>43</v>
      </c>
      <c r="C25" s="1">
        <v>41961</v>
      </c>
      <c r="D25" t="s">
        <v>267</v>
      </c>
    </row>
    <row r="26" spans="1:6" x14ac:dyDescent="0.3">
      <c r="A26" s="5"/>
      <c r="B26" t="s">
        <v>43</v>
      </c>
      <c r="C26" s="1">
        <v>41981</v>
      </c>
      <c r="D26" t="s">
        <v>279</v>
      </c>
      <c r="E26" t="s">
        <v>282</v>
      </c>
      <c r="F26" t="s">
        <v>320</v>
      </c>
    </row>
    <row r="27" spans="1:6" s="8" customFormat="1" x14ac:dyDescent="0.3">
      <c r="A27" s="8" t="s">
        <v>95</v>
      </c>
      <c r="B27" s="8" t="s">
        <v>85</v>
      </c>
      <c r="C27" s="19">
        <v>41981</v>
      </c>
      <c r="D27" s="8" t="s">
        <v>279</v>
      </c>
      <c r="E27" s="8" t="s">
        <v>316</v>
      </c>
      <c r="F27" s="8" t="s">
        <v>321</v>
      </c>
    </row>
    <row r="28" spans="1:6" x14ac:dyDescent="0.3">
      <c r="A28" s="5"/>
      <c r="B28" t="s">
        <v>43</v>
      </c>
      <c r="C28" s="1">
        <v>41985</v>
      </c>
      <c r="D28" t="s">
        <v>270</v>
      </c>
      <c r="E28" t="s">
        <v>322</v>
      </c>
      <c r="F28" t="s">
        <v>323</v>
      </c>
    </row>
    <row r="29" spans="1:6" x14ac:dyDescent="0.3">
      <c r="A29" s="5"/>
      <c r="B29" t="s">
        <v>43</v>
      </c>
      <c r="C29" s="1">
        <v>41989</v>
      </c>
      <c r="D29" t="s">
        <v>270</v>
      </c>
      <c r="E29" t="s">
        <v>324</v>
      </c>
      <c r="F29" t="s">
        <v>323</v>
      </c>
    </row>
    <row r="30" spans="1:6" x14ac:dyDescent="0.3">
      <c r="A30" s="5"/>
      <c r="B30" t="s">
        <v>43</v>
      </c>
      <c r="C30" s="1">
        <v>41992</v>
      </c>
      <c r="D30" t="s">
        <v>270</v>
      </c>
      <c r="E30" t="s">
        <v>325</v>
      </c>
      <c r="F30" t="s">
        <v>326</v>
      </c>
    </row>
    <row r="31" spans="1:6" x14ac:dyDescent="0.3">
      <c r="A31" s="5"/>
      <c r="B31" t="s">
        <v>43</v>
      </c>
      <c r="C31" s="1">
        <v>42024</v>
      </c>
      <c r="D31" t="s">
        <v>267</v>
      </c>
      <c r="E31" t="s">
        <v>284</v>
      </c>
      <c r="F31" t="s">
        <v>303</v>
      </c>
    </row>
    <row r="32" spans="1:6" x14ac:dyDescent="0.3">
      <c r="A32" s="5"/>
      <c r="B32" t="s">
        <v>85</v>
      </c>
      <c r="C32" s="1">
        <v>42031</v>
      </c>
      <c r="D32" t="s">
        <v>267</v>
      </c>
      <c r="E32" t="s">
        <v>296</v>
      </c>
    </row>
    <row r="33" spans="1:6" x14ac:dyDescent="0.3">
      <c r="A33" s="5"/>
      <c r="B33" t="s">
        <v>43</v>
      </c>
      <c r="C33" s="1">
        <v>42038</v>
      </c>
      <c r="D33" t="s">
        <v>267</v>
      </c>
      <c r="E33" t="s">
        <v>327</v>
      </c>
      <c r="F33" t="s">
        <v>295</v>
      </c>
    </row>
    <row r="34" spans="1:6" s="8" customFormat="1" x14ac:dyDescent="0.3">
      <c r="A34" s="8" t="s">
        <v>110</v>
      </c>
      <c r="B34" s="8" t="s">
        <v>85</v>
      </c>
      <c r="C34" s="19">
        <v>42038</v>
      </c>
      <c r="D34" s="8" t="s">
        <v>279</v>
      </c>
      <c r="E34" s="8" t="s">
        <v>328</v>
      </c>
      <c r="F34" s="8" t="s">
        <v>329</v>
      </c>
    </row>
    <row r="35" spans="1:6" x14ac:dyDescent="0.3">
      <c r="A35" s="5"/>
      <c r="B35" t="s">
        <v>43</v>
      </c>
      <c r="C35" s="1">
        <v>42040</v>
      </c>
      <c r="D35" t="s">
        <v>267</v>
      </c>
      <c r="E35" t="s">
        <v>330</v>
      </c>
      <c r="F35" t="s">
        <v>304</v>
      </c>
    </row>
    <row r="36" spans="1:6" s="8" customFormat="1" x14ac:dyDescent="0.3">
      <c r="A36" s="11" t="s">
        <v>115</v>
      </c>
      <c r="B36" s="8" t="s">
        <v>43</v>
      </c>
      <c r="C36" s="19">
        <v>42059</v>
      </c>
      <c r="D36" s="8" t="s">
        <v>270</v>
      </c>
      <c r="F36" s="8" t="s">
        <v>275</v>
      </c>
    </row>
    <row r="37" spans="1:6" x14ac:dyDescent="0.3">
      <c r="A37" s="5"/>
      <c r="B37" t="s">
        <v>85</v>
      </c>
      <c r="C37" s="1">
        <v>42072</v>
      </c>
      <c r="D37" t="s">
        <v>270</v>
      </c>
      <c r="E37" t="s">
        <v>296</v>
      </c>
      <c r="F37" t="s">
        <v>331</v>
      </c>
    </row>
    <row r="38" spans="1:6" x14ac:dyDescent="0.3">
      <c r="A38" s="5"/>
      <c r="B38" t="s">
        <v>43</v>
      </c>
      <c r="C38" s="1">
        <v>42074</v>
      </c>
      <c r="D38" t="s">
        <v>267</v>
      </c>
      <c r="E38" t="s">
        <v>309</v>
      </c>
    </row>
    <row r="39" spans="1:6" x14ac:dyDescent="0.3">
      <c r="A39" s="5"/>
      <c r="B39" t="s">
        <v>85</v>
      </c>
      <c r="C39" s="1">
        <v>42074</v>
      </c>
      <c r="D39" t="s">
        <v>267</v>
      </c>
      <c r="E39" t="s">
        <v>271</v>
      </c>
      <c r="F39" t="s">
        <v>272</v>
      </c>
    </row>
    <row r="40" spans="1:6" x14ac:dyDescent="0.3">
      <c r="A40" s="5"/>
      <c r="B40" t="s">
        <v>43</v>
      </c>
      <c r="C40" s="1">
        <v>42096</v>
      </c>
      <c r="D40" t="s">
        <v>279</v>
      </c>
      <c r="E40" t="s">
        <v>276</v>
      </c>
      <c r="F40" t="s">
        <v>336</v>
      </c>
    </row>
    <row r="41" spans="1:6" x14ac:dyDescent="0.3">
      <c r="A41" s="5"/>
      <c r="B41" t="s">
        <v>43</v>
      </c>
      <c r="C41" s="1">
        <v>42108</v>
      </c>
      <c r="D41" t="s">
        <v>267</v>
      </c>
      <c r="E41" t="s">
        <v>268</v>
      </c>
    </row>
    <row r="42" spans="1:6" s="8" customFormat="1" x14ac:dyDescent="0.3">
      <c r="A42" s="11" t="s">
        <v>125</v>
      </c>
      <c r="B42" s="8" t="s">
        <v>85</v>
      </c>
      <c r="C42" s="19">
        <v>42121</v>
      </c>
      <c r="D42" s="8" t="s">
        <v>273</v>
      </c>
      <c r="E42" s="8" t="s">
        <v>328</v>
      </c>
      <c r="F42" s="8" t="s">
        <v>274</v>
      </c>
    </row>
    <row r="43" spans="1:6" x14ac:dyDescent="0.3">
      <c r="A43" s="5"/>
      <c r="B43" t="s">
        <v>43</v>
      </c>
      <c r="C43" s="1">
        <v>42124</v>
      </c>
      <c r="D43" t="s">
        <v>279</v>
      </c>
      <c r="E43" t="s">
        <v>276</v>
      </c>
      <c r="F43" t="s">
        <v>278</v>
      </c>
    </row>
    <row r="44" spans="1:6" x14ac:dyDescent="0.3">
      <c r="A44" s="5"/>
      <c r="B44" t="s">
        <v>43</v>
      </c>
      <c r="C44" s="1">
        <v>42130</v>
      </c>
      <c r="D44" t="s">
        <v>267</v>
      </c>
      <c r="F44" t="s">
        <v>337</v>
      </c>
    </row>
    <row r="45" spans="1:6" x14ac:dyDescent="0.3">
      <c r="A45" s="5"/>
      <c r="B45" t="s">
        <v>43</v>
      </c>
      <c r="C45" s="1">
        <v>42132</v>
      </c>
      <c r="D45" t="s">
        <v>267</v>
      </c>
      <c r="E45" t="s">
        <v>280</v>
      </c>
    </row>
    <row r="46" spans="1:6" x14ac:dyDescent="0.3">
      <c r="A46" s="5"/>
      <c r="B46" t="s">
        <v>85</v>
      </c>
      <c r="C46" s="1">
        <v>42132</v>
      </c>
      <c r="D46" t="s">
        <v>267</v>
      </c>
      <c r="E46" t="s">
        <v>276</v>
      </c>
    </row>
    <row r="47" spans="1:6" x14ac:dyDescent="0.3">
      <c r="A47" s="5"/>
      <c r="B47" t="s">
        <v>85</v>
      </c>
      <c r="C47" s="1">
        <v>42135</v>
      </c>
      <c r="D47" t="s">
        <v>270</v>
      </c>
      <c r="F47" t="s">
        <v>306</v>
      </c>
    </row>
    <row r="48" spans="1:6" x14ac:dyDescent="0.3">
      <c r="A48" s="5"/>
      <c r="B48" t="s">
        <v>43</v>
      </c>
      <c r="C48" s="1">
        <v>42140</v>
      </c>
      <c r="D48" t="s">
        <v>267</v>
      </c>
      <c r="E48" t="s">
        <v>280</v>
      </c>
    </row>
    <row r="49" spans="1:6" s="8" customFormat="1" x14ac:dyDescent="0.3">
      <c r="A49" s="8" t="s">
        <v>133</v>
      </c>
      <c r="B49" s="8" t="s">
        <v>85</v>
      </c>
      <c r="C49" s="19">
        <v>42145</v>
      </c>
      <c r="D49" s="8" t="s">
        <v>279</v>
      </c>
      <c r="E49" s="8" t="s">
        <v>328</v>
      </c>
      <c r="F49" s="8" t="s">
        <v>272</v>
      </c>
    </row>
    <row r="50" spans="1:6" x14ac:dyDescent="0.3">
      <c r="A50" s="5"/>
      <c r="B50" t="s">
        <v>43</v>
      </c>
      <c r="C50" s="1">
        <v>42146</v>
      </c>
      <c r="D50" t="s">
        <v>267</v>
      </c>
      <c r="E50" t="s">
        <v>271</v>
      </c>
    </row>
    <row r="51" spans="1:6" s="8" customFormat="1" x14ac:dyDescent="0.3">
      <c r="A51" s="8" t="s">
        <v>135</v>
      </c>
      <c r="B51" s="8" t="s">
        <v>85</v>
      </c>
      <c r="C51" s="19">
        <v>42146</v>
      </c>
      <c r="D51" s="8" t="s">
        <v>267</v>
      </c>
      <c r="E51" s="8" t="s">
        <v>282</v>
      </c>
      <c r="F51" s="8" t="s">
        <v>281</v>
      </c>
    </row>
    <row r="52" spans="1:6" x14ac:dyDescent="0.3">
      <c r="A52" s="5"/>
      <c r="B52" t="s">
        <v>43</v>
      </c>
      <c r="C52" s="1">
        <v>42156</v>
      </c>
      <c r="D52" t="s">
        <v>279</v>
      </c>
      <c r="E52" t="s">
        <v>328</v>
      </c>
      <c r="F52" t="s">
        <v>283</v>
      </c>
    </row>
    <row r="53" spans="1:6" x14ac:dyDescent="0.3">
      <c r="A53" s="5"/>
      <c r="B53" t="s">
        <v>43</v>
      </c>
      <c r="C53" s="1">
        <v>42157</v>
      </c>
      <c r="D53" t="s">
        <v>279</v>
      </c>
      <c r="E53" t="s">
        <v>284</v>
      </c>
      <c r="F53" t="s">
        <v>338</v>
      </c>
    </row>
    <row r="54" spans="1:6" s="8" customFormat="1" x14ac:dyDescent="0.3">
      <c r="A54" s="8" t="s">
        <v>407</v>
      </c>
      <c r="B54" s="8" t="s">
        <v>85</v>
      </c>
      <c r="C54" s="19">
        <v>42158</v>
      </c>
      <c r="D54" s="8" t="s">
        <v>279</v>
      </c>
      <c r="F54" s="8" t="s">
        <v>339</v>
      </c>
    </row>
    <row r="55" spans="1:6" x14ac:dyDescent="0.3">
      <c r="A55" s="5"/>
      <c r="B55" t="s">
        <v>43</v>
      </c>
      <c r="C55" s="1">
        <v>42159</v>
      </c>
      <c r="D55" t="s">
        <v>267</v>
      </c>
      <c r="E55" t="s">
        <v>276</v>
      </c>
    </row>
    <row r="56" spans="1:6" s="8" customFormat="1" x14ac:dyDescent="0.3">
      <c r="A56" s="8" t="s">
        <v>146</v>
      </c>
      <c r="B56" s="8" t="s">
        <v>85</v>
      </c>
      <c r="C56" s="19">
        <v>42159</v>
      </c>
      <c r="D56" s="8" t="s">
        <v>279</v>
      </c>
      <c r="E56" s="8" t="s">
        <v>309</v>
      </c>
      <c r="F56" s="8" t="s">
        <v>291</v>
      </c>
    </row>
    <row r="57" spans="1:6" x14ac:dyDescent="0.3">
      <c r="A57" s="5"/>
      <c r="B57" t="s">
        <v>43</v>
      </c>
      <c r="C57" s="1">
        <v>42160</v>
      </c>
      <c r="D57" t="s">
        <v>279</v>
      </c>
      <c r="E57" t="s">
        <v>284</v>
      </c>
      <c r="F57" t="s">
        <v>277</v>
      </c>
    </row>
    <row r="58" spans="1:6" x14ac:dyDescent="0.3">
      <c r="A58" s="5"/>
      <c r="B58" t="s">
        <v>43</v>
      </c>
      <c r="C58" s="1">
        <v>42165</v>
      </c>
      <c r="D58" t="s">
        <v>267</v>
      </c>
      <c r="E58" t="s">
        <v>284</v>
      </c>
    </row>
    <row r="59" spans="1:6" s="8" customFormat="1" x14ac:dyDescent="0.3">
      <c r="A59" s="8" t="s">
        <v>151</v>
      </c>
      <c r="B59" s="8" t="s">
        <v>85</v>
      </c>
      <c r="C59" s="19">
        <v>42166</v>
      </c>
      <c r="D59" s="8" t="s">
        <v>279</v>
      </c>
      <c r="E59" s="8" t="s">
        <v>276</v>
      </c>
      <c r="F59" s="8" t="s">
        <v>285</v>
      </c>
    </row>
    <row r="60" spans="1:6" s="8" customFormat="1" x14ac:dyDescent="0.3">
      <c r="A60" s="8" t="s">
        <v>152</v>
      </c>
      <c r="B60" s="8" t="s">
        <v>85</v>
      </c>
      <c r="C60" s="19">
        <v>42170</v>
      </c>
      <c r="D60" s="8" t="s">
        <v>279</v>
      </c>
      <c r="E60" s="8" t="s">
        <v>271</v>
      </c>
      <c r="F60" s="8" t="s">
        <v>286</v>
      </c>
    </row>
    <row r="61" spans="1:6" x14ac:dyDescent="0.3">
      <c r="A61" s="5"/>
      <c r="B61" t="s">
        <v>85</v>
      </c>
      <c r="C61" s="1">
        <v>42174</v>
      </c>
      <c r="D61" t="s">
        <v>267</v>
      </c>
      <c r="E61" t="s">
        <v>332</v>
      </c>
      <c r="F61" t="s">
        <v>272</v>
      </c>
    </row>
    <row r="62" spans="1:6" x14ac:dyDescent="0.3">
      <c r="A62" s="5"/>
      <c r="B62" t="s">
        <v>85</v>
      </c>
      <c r="C62" s="1">
        <v>42180</v>
      </c>
      <c r="D62" t="s">
        <v>273</v>
      </c>
      <c r="F62" t="s">
        <v>340</v>
      </c>
    </row>
    <row r="63" spans="1:6" x14ac:dyDescent="0.3">
      <c r="A63" s="5"/>
      <c r="B63" t="s">
        <v>43</v>
      </c>
      <c r="C63" s="1">
        <v>42188</v>
      </c>
      <c r="D63" t="s">
        <v>267</v>
      </c>
      <c r="E63" t="s">
        <v>287</v>
      </c>
    </row>
    <row r="64" spans="1:6" x14ac:dyDescent="0.3">
      <c r="A64" s="5"/>
      <c r="B64" t="s">
        <v>85</v>
      </c>
      <c r="C64" s="1">
        <v>42188</v>
      </c>
      <c r="D64" t="s">
        <v>267</v>
      </c>
      <c r="E64" t="s">
        <v>333</v>
      </c>
    </row>
    <row r="65" spans="1:6" x14ac:dyDescent="0.3">
      <c r="A65" s="5"/>
      <c r="B65" t="s">
        <v>85</v>
      </c>
      <c r="C65" s="1">
        <v>42194</v>
      </c>
      <c r="D65" t="s">
        <v>267</v>
      </c>
      <c r="E65" t="s">
        <v>298</v>
      </c>
      <c r="F65" t="s">
        <v>288</v>
      </c>
    </row>
    <row r="66" spans="1:6" x14ac:dyDescent="0.3">
      <c r="A66" s="5"/>
      <c r="B66" t="s">
        <v>43</v>
      </c>
      <c r="C66" s="1">
        <v>42212</v>
      </c>
      <c r="D66" t="s">
        <v>267</v>
      </c>
      <c r="E66" t="s">
        <v>341</v>
      </c>
    </row>
    <row r="67" spans="1:6" s="8" customFormat="1" x14ac:dyDescent="0.3">
      <c r="A67" s="11" t="s">
        <v>162</v>
      </c>
      <c r="B67" s="8" t="s">
        <v>85</v>
      </c>
      <c r="C67" s="19">
        <v>42212</v>
      </c>
      <c r="D67" s="8" t="s">
        <v>270</v>
      </c>
      <c r="E67" s="8" t="s">
        <v>342</v>
      </c>
      <c r="F67" s="8" t="s">
        <v>343</v>
      </c>
    </row>
    <row r="68" spans="1:6" x14ac:dyDescent="0.3">
      <c r="A68" s="5"/>
      <c r="B68" t="s">
        <v>43</v>
      </c>
      <c r="C68" s="1">
        <v>42223</v>
      </c>
      <c r="D68" t="s">
        <v>279</v>
      </c>
      <c r="F68" t="s">
        <v>289</v>
      </c>
    </row>
    <row r="69" spans="1:6" x14ac:dyDescent="0.3">
      <c r="A69" s="5"/>
      <c r="B69" t="s">
        <v>43</v>
      </c>
      <c r="C69" s="1">
        <v>42229</v>
      </c>
      <c r="D69" t="s">
        <v>267</v>
      </c>
      <c r="F69" t="s">
        <v>290</v>
      </c>
    </row>
    <row r="70" spans="1:6" x14ac:dyDescent="0.3">
      <c r="A70" s="5"/>
      <c r="B70" t="s">
        <v>43</v>
      </c>
      <c r="C70" s="1">
        <v>42234</v>
      </c>
      <c r="D70" t="s">
        <v>267</v>
      </c>
      <c r="E70" t="s">
        <v>287</v>
      </c>
    </row>
    <row r="71" spans="1:6" x14ac:dyDescent="0.3">
      <c r="A71" s="5"/>
      <c r="B71" t="s">
        <v>43</v>
      </c>
      <c r="C71" s="1">
        <v>42242</v>
      </c>
      <c r="D71" t="s">
        <v>267</v>
      </c>
    </row>
    <row r="72" spans="1:6" x14ac:dyDescent="0.3">
      <c r="A72" s="5"/>
      <c r="B72" t="s">
        <v>43</v>
      </c>
      <c r="C72" s="1">
        <v>42251</v>
      </c>
      <c r="D72" t="s">
        <v>273</v>
      </c>
      <c r="E72" t="s">
        <v>334</v>
      </c>
      <c r="F72" t="s">
        <v>344</v>
      </c>
    </row>
    <row r="73" spans="1:6" x14ac:dyDescent="0.3">
      <c r="A73" s="5"/>
      <c r="B73" t="s">
        <v>43</v>
      </c>
      <c r="C73" s="1">
        <v>42257</v>
      </c>
      <c r="D73" t="s">
        <v>267</v>
      </c>
      <c r="F73" t="s">
        <v>292</v>
      </c>
    </row>
    <row r="74" spans="1:6" x14ac:dyDescent="0.3">
      <c r="A74" s="5"/>
      <c r="B74" t="s">
        <v>85</v>
      </c>
      <c r="C74" s="1">
        <v>42263</v>
      </c>
      <c r="D74" t="s">
        <v>279</v>
      </c>
      <c r="E74" t="s">
        <v>297</v>
      </c>
      <c r="F74" t="s">
        <v>345</v>
      </c>
    </row>
    <row r="75" spans="1:6" x14ac:dyDescent="0.3">
      <c r="A75" s="5"/>
      <c r="B75" t="s">
        <v>85</v>
      </c>
      <c r="C75" s="1">
        <v>42264</v>
      </c>
      <c r="D75" t="s">
        <v>267</v>
      </c>
      <c r="E75" t="s">
        <v>296</v>
      </c>
      <c r="F75" t="s">
        <v>346</v>
      </c>
    </row>
    <row r="76" spans="1:6" x14ac:dyDescent="0.3">
      <c r="A76" s="5"/>
      <c r="B76" t="s">
        <v>43</v>
      </c>
      <c r="C76" s="1">
        <v>42265</v>
      </c>
      <c r="D76" t="s">
        <v>267</v>
      </c>
    </row>
    <row r="77" spans="1:6" x14ac:dyDescent="0.3">
      <c r="A77" s="5"/>
      <c r="B77" t="s">
        <v>43</v>
      </c>
      <c r="C77" s="1">
        <v>42270</v>
      </c>
      <c r="D77" t="s">
        <v>267</v>
      </c>
      <c r="E77" t="s">
        <v>333</v>
      </c>
    </row>
    <row r="78" spans="1:6" x14ac:dyDescent="0.3">
      <c r="A78" s="5"/>
      <c r="B78" t="s">
        <v>85</v>
      </c>
      <c r="C78" s="1">
        <v>42271</v>
      </c>
      <c r="D78" t="s">
        <v>267</v>
      </c>
      <c r="E78" t="s">
        <v>287</v>
      </c>
      <c r="F78" t="s">
        <v>290</v>
      </c>
    </row>
    <row r="79" spans="1:6" x14ac:dyDescent="0.3">
      <c r="A79" s="5"/>
      <c r="B79" t="s">
        <v>43</v>
      </c>
      <c r="C79" s="1">
        <v>42272</v>
      </c>
      <c r="D79" t="s">
        <v>279</v>
      </c>
      <c r="E79" t="s">
        <v>347</v>
      </c>
      <c r="F79" t="s">
        <v>289</v>
      </c>
    </row>
    <row r="80" spans="1:6" x14ac:dyDescent="0.3">
      <c r="A80" s="5"/>
      <c r="B80" t="s">
        <v>85</v>
      </c>
      <c r="C80" s="1">
        <v>42276</v>
      </c>
      <c r="D80" t="s">
        <v>267</v>
      </c>
      <c r="E80" t="s">
        <v>348</v>
      </c>
    </row>
    <row r="81" spans="1:6" x14ac:dyDescent="0.3">
      <c r="A81" s="5"/>
      <c r="B81" t="s">
        <v>43</v>
      </c>
      <c r="C81" s="1">
        <v>42277</v>
      </c>
      <c r="D81" t="s">
        <v>279</v>
      </c>
      <c r="E81" t="s">
        <v>271</v>
      </c>
      <c r="F81" t="s">
        <v>293</v>
      </c>
    </row>
    <row r="82" spans="1:6" x14ac:dyDescent="0.3">
      <c r="A82" s="5"/>
      <c r="B82" t="s">
        <v>85</v>
      </c>
      <c r="C82" s="1">
        <v>42282</v>
      </c>
      <c r="D82" t="s">
        <v>279</v>
      </c>
      <c r="E82" t="s">
        <v>287</v>
      </c>
      <c r="F82" t="s">
        <v>320</v>
      </c>
    </row>
    <row r="83" spans="1:6" x14ac:dyDescent="0.3">
      <c r="A83" s="5"/>
      <c r="B83" t="s">
        <v>85</v>
      </c>
      <c r="C83" s="1">
        <v>42285</v>
      </c>
      <c r="D83" t="s">
        <v>267</v>
      </c>
      <c r="E83" t="s">
        <v>349</v>
      </c>
    </row>
    <row r="84" spans="1:6" x14ac:dyDescent="0.3">
      <c r="A84" s="5"/>
      <c r="B84" t="s">
        <v>85</v>
      </c>
      <c r="C84" s="1">
        <v>42290</v>
      </c>
      <c r="D84" t="s">
        <v>267</v>
      </c>
    </row>
    <row r="85" spans="1:6" x14ac:dyDescent="0.3">
      <c r="A85" s="5"/>
      <c r="B85" t="s">
        <v>85</v>
      </c>
      <c r="C85" s="1">
        <v>42291</v>
      </c>
      <c r="D85" t="s">
        <v>267</v>
      </c>
      <c r="E85" t="s">
        <v>268</v>
      </c>
    </row>
    <row r="86" spans="1:6" x14ac:dyDescent="0.3">
      <c r="A86" s="5"/>
      <c r="B86" t="s">
        <v>43</v>
      </c>
      <c r="C86" s="1">
        <v>42292</v>
      </c>
      <c r="D86" t="s">
        <v>267</v>
      </c>
      <c r="E86" t="s">
        <v>287</v>
      </c>
    </row>
    <row r="87" spans="1:6" x14ac:dyDescent="0.3">
      <c r="A87" s="5"/>
      <c r="B87" t="s">
        <v>85</v>
      </c>
      <c r="C87" s="1">
        <v>42298</v>
      </c>
      <c r="D87" t="s">
        <v>267</v>
      </c>
      <c r="E87" t="s">
        <v>271</v>
      </c>
    </row>
    <row r="88" spans="1:6" x14ac:dyDescent="0.3">
      <c r="A88" s="5"/>
      <c r="B88" t="s">
        <v>43</v>
      </c>
      <c r="C88" s="1">
        <v>42299</v>
      </c>
      <c r="D88" t="s">
        <v>279</v>
      </c>
      <c r="F88" t="s">
        <v>278</v>
      </c>
    </row>
    <row r="89" spans="1:6" x14ac:dyDescent="0.3">
      <c r="A89" s="5"/>
      <c r="B89" t="s">
        <v>43</v>
      </c>
      <c r="C89" s="1">
        <v>42300</v>
      </c>
      <c r="D89" t="s">
        <v>279</v>
      </c>
      <c r="E89" t="s">
        <v>350</v>
      </c>
      <c r="F89" t="s">
        <v>277</v>
      </c>
    </row>
    <row r="90" spans="1:6" x14ac:dyDescent="0.3">
      <c r="A90" s="5"/>
      <c r="B90" t="s">
        <v>85</v>
      </c>
      <c r="C90" s="1">
        <v>42305</v>
      </c>
      <c r="D90" t="s">
        <v>267</v>
      </c>
    </row>
    <row r="91" spans="1:6" x14ac:dyDescent="0.3">
      <c r="A91" s="5"/>
      <c r="B91" t="s">
        <v>43</v>
      </c>
      <c r="C91" s="1">
        <v>42307</v>
      </c>
      <c r="D91" t="s">
        <v>267</v>
      </c>
      <c r="E91" t="s">
        <v>309</v>
      </c>
    </row>
    <row r="92" spans="1:6" x14ac:dyDescent="0.3">
      <c r="A92" s="5"/>
      <c r="B92" t="s">
        <v>85</v>
      </c>
      <c r="C92" s="1">
        <v>42307</v>
      </c>
      <c r="D92" t="s">
        <v>267</v>
      </c>
      <c r="E92" t="s">
        <v>334</v>
      </c>
    </row>
    <row r="93" spans="1:6" x14ac:dyDescent="0.3">
      <c r="A93" s="5"/>
      <c r="B93" t="s">
        <v>85</v>
      </c>
      <c r="C93" s="1">
        <v>42311</v>
      </c>
      <c r="D93" t="s">
        <v>267</v>
      </c>
      <c r="E93" t="s">
        <v>271</v>
      </c>
    </row>
    <row r="94" spans="1:6" x14ac:dyDescent="0.3">
      <c r="A94" s="5"/>
      <c r="B94" t="s">
        <v>85</v>
      </c>
      <c r="C94" s="1">
        <v>42313</v>
      </c>
      <c r="D94" t="s">
        <v>267</v>
      </c>
      <c r="E94" t="s">
        <v>351</v>
      </c>
    </row>
    <row r="95" spans="1:6" x14ac:dyDescent="0.3">
      <c r="A95" s="5"/>
      <c r="B95" t="s">
        <v>85</v>
      </c>
      <c r="C95" s="1">
        <v>42324</v>
      </c>
      <c r="D95" t="s">
        <v>267</v>
      </c>
      <c r="F95" t="s">
        <v>288</v>
      </c>
    </row>
    <row r="96" spans="1:6" x14ac:dyDescent="0.3">
      <c r="A96" s="5"/>
      <c r="B96" t="s">
        <v>43</v>
      </c>
      <c r="C96" s="1">
        <v>42325</v>
      </c>
      <c r="D96" t="s">
        <v>279</v>
      </c>
      <c r="E96" t="s">
        <v>319</v>
      </c>
      <c r="F96" t="s">
        <v>352</v>
      </c>
    </row>
    <row r="97" spans="1:6" x14ac:dyDescent="0.3">
      <c r="A97" s="5"/>
      <c r="B97" t="s">
        <v>85</v>
      </c>
      <c r="C97" s="1">
        <v>42325</v>
      </c>
      <c r="D97" t="s">
        <v>267</v>
      </c>
      <c r="E97" t="s">
        <v>353</v>
      </c>
      <c r="F97" t="s">
        <v>289</v>
      </c>
    </row>
    <row r="98" spans="1:6" s="8" customFormat="1" x14ac:dyDescent="0.3">
      <c r="A98" s="11" t="s">
        <v>221</v>
      </c>
      <c r="B98" s="8" t="s">
        <v>85</v>
      </c>
      <c r="C98" s="19">
        <v>42333</v>
      </c>
      <c r="D98" s="8" t="s">
        <v>273</v>
      </c>
      <c r="E98" s="8" t="s">
        <v>284</v>
      </c>
    </row>
    <row r="99" spans="1:6" x14ac:dyDescent="0.3">
      <c r="A99" s="5"/>
      <c r="B99" t="s">
        <v>43</v>
      </c>
      <c r="C99" s="1">
        <v>42334</v>
      </c>
      <c r="D99" t="s">
        <v>267</v>
      </c>
    </row>
    <row r="100" spans="1:6" x14ac:dyDescent="0.3">
      <c r="A100" s="5"/>
      <c r="B100" t="s">
        <v>85</v>
      </c>
      <c r="C100" s="1">
        <v>42334</v>
      </c>
      <c r="D100" t="s">
        <v>267</v>
      </c>
      <c r="E100" t="s">
        <v>287</v>
      </c>
      <c r="F100" t="s">
        <v>288</v>
      </c>
    </row>
    <row r="101" spans="1:6" x14ac:dyDescent="0.3">
      <c r="A101" s="5"/>
      <c r="B101" t="s">
        <v>43</v>
      </c>
      <c r="C101" s="1">
        <v>42335</v>
      </c>
      <c r="D101" t="s">
        <v>267</v>
      </c>
      <c r="E101" t="s">
        <v>327</v>
      </c>
      <c r="F101" t="s">
        <v>288</v>
      </c>
    </row>
    <row r="102" spans="1:6" x14ac:dyDescent="0.3">
      <c r="A102" s="5"/>
      <c r="B102" t="s">
        <v>85</v>
      </c>
      <c r="C102" s="1">
        <v>42339</v>
      </c>
      <c r="D102" t="s">
        <v>267</v>
      </c>
      <c r="E102" t="s">
        <v>284</v>
      </c>
    </row>
    <row r="103" spans="1:6" x14ac:dyDescent="0.3">
      <c r="A103" s="5"/>
      <c r="B103" t="s">
        <v>43</v>
      </c>
      <c r="C103" s="1">
        <v>42341</v>
      </c>
      <c r="D103" t="s">
        <v>267</v>
      </c>
      <c r="E103" t="s">
        <v>309</v>
      </c>
    </row>
    <row r="104" spans="1:6" s="8" customFormat="1" x14ac:dyDescent="0.3">
      <c r="A104" s="11" t="s">
        <v>230</v>
      </c>
      <c r="B104" s="8" t="s">
        <v>43</v>
      </c>
      <c r="C104" s="19">
        <v>42346</v>
      </c>
      <c r="D104" s="8" t="s">
        <v>273</v>
      </c>
      <c r="E104" s="8" t="s">
        <v>309</v>
      </c>
      <c r="F104" s="8" t="s">
        <v>289</v>
      </c>
    </row>
    <row r="105" spans="1:6" x14ac:dyDescent="0.3">
      <c r="A105" s="5"/>
      <c r="B105" t="s">
        <v>85</v>
      </c>
      <c r="C105" s="1">
        <v>42348</v>
      </c>
      <c r="D105" t="s">
        <v>267</v>
      </c>
    </row>
    <row r="106" spans="1:6" x14ac:dyDescent="0.3">
      <c r="A106" s="5"/>
      <c r="B106" t="s">
        <v>43</v>
      </c>
      <c r="C106" s="1">
        <v>42354</v>
      </c>
      <c r="D106" t="s">
        <v>267</v>
      </c>
      <c r="E106" t="s">
        <v>354</v>
      </c>
    </row>
    <row r="107" spans="1:6" x14ac:dyDescent="0.3">
      <c r="A107" s="5"/>
      <c r="B107" t="s">
        <v>85</v>
      </c>
      <c r="C107" s="1">
        <v>42355</v>
      </c>
      <c r="D107" t="s">
        <v>270</v>
      </c>
      <c r="E107" t="s">
        <v>355</v>
      </c>
      <c r="F107" t="s">
        <v>356</v>
      </c>
    </row>
    <row r="108" spans="1:6" x14ac:dyDescent="0.3">
      <c r="A108" s="5"/>
      <c r="B108" t="s">
        <v>43</v>
      </c>
      <c r="C108" s="1">
        <v>42361</v>
      </c>
      <c r="D108" t="s">
        <v>267</v>
      </c>
      <c r="E108" t="s">
        <v>271</v>
      </c>
      <c r="F108" t="s">
        <v>288</v>
      </c>
    </row>
    <row r="109" spans="1:6" x14ac:dyDescent="0.3">
      <c r="A109" s="5"/>
      <c r="B109" t="s">
        <v>85</v>
      </c>
      <c r="C109" s="1">
        <v>42361</v>
      </c>
      <c r="D109" t="s">
        <v>267</v>
      </c>
      <c r="E109" t="s">
        <v>332</v>
      </c>
    </row>
    <row r="110" spans="1:6" x14ac:dyDescent="0.3">
      <c r="A110" s="5"/>
      <c r="B110" t="s">
        <v>85</v>
      </c>
      <c r="C110" s="1">
        <v>42369</v>
      </c>
      <c r="D110" t="s">
        <v>267</v>
      </c>
      <c r="E110" t="s">
        <v>271</v>
      </c>
    </row>
    <row r="111" spans="1:6" x14ac:dyDescent="0.3">
      <c r="A111" s="5"/>
      <c r="B111" t="s">
        <v>43</v>
      </c>
      <c r="C111" s="1">
        <v>42376</v>
      </c>
      <c r="D111" t="s">
        <v>267</v>
      </c>
      <c r="E111" t="s">
        <v>271</v>
      </c>
    </row>
    <row r="112" spans="1:6" x14ac:dyDescent="0.3">
      <c r="A112" s="5"/>
      <c r="B112" t="s">
        <v>43</v>
      </c>
      <c r="C112" s="1">
        <v>42377</v>
      </c>
      <c r="D112" t="s">
        <v>270</v>
      </c>
      <c r="E112" t="s">
        <v>332</v>
      </c>
      <c r="F112" t="s">
        <v>315</v>
      </c>
    </row>
    <row r="113" spans="1:6" x14ac:dyDescent="0.3">
      <c r="A113" s="5"/>
      <c r="B113" t="s">
        <v>43</v>
      </c>
      <c r="C113" s="1">
        <v>42383</v>
      </c>
      <c r="D113" t="s">
        <v>267</v>
      </c>
      <c r="E113" t="s">
        <v>298</v>
      </c>
      <c r="F113" t="s">
        <v>292</v>
      </c>
    </row>
    <row r="114" spans="1:6" x14ac:dyDescent="0.3">
      <c r="A114" s="5"/>
      <c r="B114" t="s">
        <v>85</v>
      </c>
      <c r="C114" s="1">
        <v>42383</v>
      </c>
      <c r="D114" t="s">
        <v>267</v>
      </c>
      <c r="E114" t="s">
        <v>282</v>
      </c>
    </row>
    <row r="115" spans="1:6" x14ac:dyDescent="0.3">
      <c r="A115" s="5"/>
      <c r="B115" t="s">
        <v>85</v>
      </c>
      <c r="C115" s="1">
        <v>42397</v>
      </c>
      <c r="D115" t="s">
        <v>267</v>
      </c>
      <c r="E115" t="s">
        <v>271</v>
      </c>
      <c r="F115" t="s">
        <v>288</v>
      </c>
    </row>
    <row r="116" spans="1:6" x14ac:dyDescent="0.3">
      <c r="A116" s="5"/>
      <c r="B116" t="s">
        <v>43</v>
      </c>
      <c r="C116" s="1">
        <v>42398</v>
      </c>
      <c r="D116" t="s">
        <v>267</v>
      </c>
      <c r="E116" t="s">
        <v>271</v>
      </c>
    </row>
    <row r="117" spans="1:6" x14ac:dyDescent="0.3">
      <c r="A117" s="5"/>
      <c r="B117" t="s">
        <v>85</v>
      </c>
      <c r="C117" s="1">
        <v>42398</v>
      </c>
      <c r="D117" t="s">
        <v>267</v>
      </c>
      <c r="E117" t="s">
        <v>296</v>
      </c>
    </row>
    <row r="118" spans="1:6" x14ac:dyDescent="0.3">
      <c r="A118" s="5"/>
      <c r="B118" t="s">
        <v>43</v>
      </c>
      <c r="C118" s="1">
        <v>42406</v>
      </c>
      <c r="D118" t="s">
        <v>279</v>
      </c>
      <c r="E118" t="s">
        <v>282</v>
      </c>
      <c r="F118" t="s">
        <v>294</v>
      </c>
    </row>
    <row r="119" spans="1:6" x14ac:dyDescent="0.3">
      <c r="A119" s="5"/>
      <c r="B119" t="s">
        <v>85</v>
      </c>
      <c r="C119" s="1">
        <v>42406</v>
      </c>
      <c r="D119" t="s">
        <v>267</v>
      </c>
      <c r="E119" t="s">
        <v>357</v>
      </c>
    </row>
    <row r="120" spans="1:6" s="8" customFormat="1" x14ac:dyDescent="0.3">
      <c r="A120" s="11" t="s">
        <v>255</v>
      </c>
      <c r="B120" s="8" t="s">
        <v>43</v>
      </c>
      <c r="C120" s="19">
        <v>42409</v>
      </c>
      <c r="D120" s="8" t="s">
        <v>273</v>
      </c>
      <c r="E120" s="8" t="s">
        <v>282</v>
      </c>
      <c r="F120" s="8" t="s">
        <v>335</v>
      </c>
    </row>
    <row r="121" spans="1:6" x14ac:dyDescent="0.3">
      <c r="A121" s="5"/>
      <c r="B121" t="s">
        <v>43</v>
      </c>
      <c r="C121" s="1">
        <v>42416</v>
      </c>
      <c r="D121" t="s">
        <v>267</v>
      </c>
      <c r="E121" t="s">
        <v>358</v>
      </c>
    </row>
    <row r="122" spans="1:6" x14ac:dyDescent="0.3">
      <c r="A122" s="5"/>
      <c r="B122" t="s">
        <v>43</v>
      </c>
      <c r="C122" s="1">
        <v>42419</v>
      </c>
      <c r="D122" t="s">
        <v>270</v>
      </c>
      <c r="E122" t="s">
        <v>299</v>
      </c>
      <c r="F122" t="s">
        <v>359</v>
      </c>
    </row>
    <row r="123" spans="1:6" x14ac:dyDescent="0.3">
      <c r="A123" s="5"/>
      <c r="B123" t="s">
        <v>85</v>
      </c>
      <c r="C123" s="1">
        <v>42420</v>
      </c>
      <c r="D123" t="s">
        <v>267</v>
      </c>
      <c r="E123" t="s">
        <v>268</v>
      </c>
      <c r="F123" t="s">
        <v>360</v>
      </c>
    </row>
    <row r="124" spans="1:6" x14ac:dyDescent="0.3">
      <c r="B124" t="s">
        <v>43</v>
      </c>
      <c r="C124" s="1">
        <v>42423</v>
      </c>
      <c r="D124" t="s">
        <v>267</v>
      </c>
      <c r="E124" t="s">
        <v>361</v>
      </c>
    </row>
    <row r="128" spans="1:6" x14ac:dyDescent="0.3">
      <c r="D128">
        <f>COUNTIF(D2:D124,"&lt;&gt;")</f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L141" zoomScale="75" zoomScaleNormal="75" workbookViewId="0">
      <selection activeCell="O163" sqref="O163"/>
    </sheetView>
  </sheetViews>
  <sheetFormatPr defaultRowHeight="14.4" x14ac:dyDescent="0.3"/>
  <cols>
    <col min="1" max="1" width="41.88671875" style="5" bestFit="1" customWidth="1"/>
    <col min="2" max="2" width="41.44140625" style="5" bestFit="1" customWidth="1"/>
    <col min="3" max="3" width="9.88671875" bestFit="1" customWidth="1"/>
    <col min="4" max="4" width="41.88671875" bestFit="1" customWidth="1"/>
    <col min="5" max="5" width="11.6640625" bestFit="1" customWidth="1"/>
    <col min="6" max="6" width="20.6640625" bestFit="1" customWidth="1"/>
    <col min="12" max="12" width="41.6640625" bestFit="1" customWidth="1"/>
    <col min="13" max="13" width="41.88671875" bestFit="1" customWidth="1"/>
    <col min="14" max="14" width="9.88671875" bestFit="1" customWidth="1"/>
    <col min="15" max="15" width="41.88671875" bestFit="1" customWidth="1"/>
    <col min="16" max="16" width="11.6640625" bestFit="1" customWidth="1"/>
    <col min="17" max="17" width="19.33203125" bestFit="1" customWidth="1"/>
    <col min="18" max="19" width="32.5546875" bestFit="1" customWidth="1"/>
    <col min="20" max="23" width="29.88671875" bestFit="1" customWidth="1"/>
  </cols>
  <sheetData>
    <row r="1" spans="1:27" x14ac:dyDescent="0.3">
      <c r="A1" s="5" t="s">
        <v>388</v>
      </c>
      <c r="B1" s="5" t="s">
        <v>385</v>
      </c>
      <c r="C1" t="s">
        <v>389</v>
      </c>
      <c r="D1" t="s">
        <v>390</v>
      </c>
      <c r="E1" t="s">
        <v>391</v>
      </c>
      <c r="F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386</v>
      </c>
      <c r="N1" t="s">
        <v>389</v>
      </c>
      <c r="O1" t="s">
        <v>390</v>
      </c>
      <c r="P1" t="s">
        <v>391</v>
      </c>
      <c r="Q1" t="s">
        <v>398</v>
      </c>
      <c r="R1" t="s">
        <v>399</v>
      </c>
    </row>
    <row r="2" spans="1:27" x14ac:dyDescent="0.3">
      <c r="A2" s="5">
        <f>IF(AnalyData!$AH2="pass",AnalyData!$A2,0)</f>
        <v>0</v>
      </c>
      <c r="B2" s="5">
        <f>IF(OR(BadRunsEye!$D2="Pass",BadRunsEye!$D2="Borderline Pass"),BadRunsEye!$A2,0)</f>
        <v>0</v>
      </c>
      <c r="C2" t="str">
        <f>IF(A2=B2,"same","diff")</f>
        <v>same</v>
      </c>
      <c r="F2" s="5"/>
      <c r="H2" t="str">
        <f>IF(AND(L2&lt;&gt;0,M2=0),"yes","no")</f>
        <v>no</v>
      </c>
      <c r="I2" t="str">
        <f>IF(AND(L2=0,M2&lt;&gt;0),"yes","no")</f>
        <v>no</v>
      </c>
      <c r="J2" t="str">
        <f>IF(AND(L2&lt;&gt;0,M2&lt;&gt;0),"yes","no")</f>
        <v>yes</v>
      </c>
      <c r="K2" s="6" t="str">
        <f>IF(AND(L2=0,M2=0),"yes","no")</f>
        <v>no</v>
      </c>
      <c r="L2" t="str">
        <f>IF(AnalyData!$AH2="fail",AnalyData!$A2,0)</f>
        <v>121009_M00766_0002_000000000-A1U6P</v>
      </c>
      <c r="M2" s="5" t="str">
        <f>IF(OR(BadRunsEye!$D2="Fail",BadRunsEye!$D2="Borderline Fail"),BadRunsEye!$A2,0)</f>
        <v>121009_M00766_0002_000000000-A1U6P</v>
      </c>
      <c r="N2" s="5" t="str">
        <f>IF(L2=M2,"same","diff")</f>
        <v>same</v>
      </c>
      <c r="O2" s="23"/>
      <c r="P2" s="5"/>
      <c r="Q2" s="5"/>
      <c r="R2" s="5"/>
      <c r="S2" s="5"/>
      <c r="T2" s="5"/>
      <c r="U2" s="5"/>
      <c r="V2" s="5"/>
      <c r="W2" s="5"/>
    </row>
    <row r="3" spans="1:27" x14ac:dyDescent="0.3">
      <c r="A3" s="5">
        <f>IF(AnalyData!$AH3="pass",AnalyData!$A3,0)</f>
        <v>0</v>
      </c>
      <c r="B3" s="5">
        <f>IF(OR(BadRunsEye!$D3="Pass",BadRunsEye!$D3="Borderline Pass"),BadRunsEye!$A3,0)</f>
        <v>0</v>
      </c>
      <c r="C3" t="str">
        <f t="shared" ref="C3:C66" si="0">IF(A3=B3,"same","diff")</f>
        <v>same</v>
      </c>
      <c r="F3" s="5"/>
      <c r="H3" t="str">
        <f t="shared" ref="H3:H66" si="1">IF(AND(L3&lt;&gt;0,M3=0),"yes","no")</f>
        <v>no</v>
      </c>
      <c r="I3" t="str">
        <f t="shared" ref="I3:I66" si="2">IF(AND(L3=0,M3&lt;&gt;0),"yes","no")</f>
        <v>no</v>
      </c>
      <c r="J3" t="str">
        <f t="shared" ref="J3:J66" si="3">IF(AND(L3&lt;&gt;0,M3&lt;&gt;0),"yes","no")</f>
        <v>yes</v>
      </c>
      <c r="K3" s="6" t="str">
        <f t="shared" ref="K3:K66" si="4">IF(AND(L3=0,M3=0),"yes","no")</f>
        <v>no</v>
      </c>
      <c r="L3" t="str">
        <f>IF(AnalyData!$AH3="fail",AnalyData!$A3,0)</f>
        <v>130206_M00766_0002_000000000-A23JM</v>
      </c>
      <c r="M3" s="5" t="str">
        <f>IF(OR(BadRunsEye!$D3="Fail",BadRunsEye!$D3="Borderline Fail"),BadRunsEye!$A3,0)</f>
        <v>130206_M00766_0002_000000000-A23JM</v>
      </c>
      <c r="N3" s="5" t="str">
        <f t="shared" ref="N3:N66" si="5">IF(L3=M3,"same","diff")</f>
        <v>same</v>
      </c>
      <c r="O3" s="23"/>
      <c r="P3" s="5"/>
      <c r="Q3" s="5"/>
      <c r="R3" s="5"/>
      <c r="S3" s="5"/>
      <c r="T3" s="5"/>
      <c r="U3" s="5"/>
      <c r="V3" s="5"/>
      <c r="W3" s="5"/>
    </row>
    <row r="4" spans="1:27" x14ac:dyDescent="0.3">
      <c r="A4" s="5">
        <f>IF(AnalyData!$AH4="pass",AnalyData!$A4,0)</f>
        <v>0</v>
      </c>
      <c r="B4" s="5">
        <f>IF(OR(BadRunsEye!$D4="Pass",BadRunsEye!$D4="Borderline Pass"),BadRunsEye!$A4,0)</f>
        <v>0</v>
      </c>
      <c r="C4" t="str">
        <f t="shared" si="0"/>
        <v>same</v>
      </c>
      <c r="F4" s="5"/>
      <c r="H4" t="str">
        <f t="shared" si="1"/>
        <v>no</v>
      </c>
      <c r="I4" t="str">
        <f t="shared" si="2"/>
        <v>no</v>
      </c>
      <c r="J4" t="str">
        <f t="shared" si="3"/>
        <v>yes</v>
      </c>
      <c r="K4" s="6" t="str">
        <f t="shared" si="4"/>
        <v>no</v>
      </c>
      <c r="L4" t="str">
        <f>IF(AnalyData!$AH4="fail",AnalyData!$A4,0)</f>
        <v>130618_M00766_0019_000000000-A4FEU</v>
      </c>
      <c r="M4" s="5" t="str">
        <f>IF(OR(BadRunsEye!$D4="Fail",BadRunsEye!$D4="Borderline Fail"),BadRunsEye!$A4,0)</f>
        <v>130618_M00766_0019_000000000-A4FEU</v>
      </c>
      <c r="N4" s="5" t="str">
        <f t="shared" si="5"/>
        <v>same</v>
      </c>
      <c r="O4" s="23"/>
      <c r="P4" s="5"/>
      <c r="Q4" s="5"/>
      <c r="R4" s="5"/>
      <c r="S4" s="5"/>
      <c r="T4" s="5"/>
      <c r="U4" s="5"/>
      <c r="V4" s="5"/>
      <c r="W4" s="5"/>
    </row>
    <row r="5" spans="1:27" x14ac:dyDescent="0.3">
      <c r="A5" s="5" t="str">
        <f>IF(AnalyData!$AH5="pass",AnalyData!$A5,0)</f>
        <v>130624_M00766_0021_000000000-A53PT</v>
      </c>
      <c r="B5" s="5" t="str">
        <f>IF(OR(BadRunsEye!$D5="Pass",BadRunsEye!$D5="Borderline Pass"),BadRunsEye!$A5,0)</f>
        <v>130624_M00766_0021_000000000-A53PT</v>
      </c>
      <c r="C5" t="str">
        <f t="shared" si="0"/>
        <v>same</v>
      </c>
      <c r="F5" s="5"/>
      <c r="H5" t="str">
        <f t="shared" si="1"/>
        <v>no</v>
      </c>
      <c r="I5" t="str">
        <f t="shared" si="2"/>
        <v>no</v>
      </c>
      <c r="J5" s="6" t="str">
        <f t="shared" si="3"/>
        <v>no</v>
      </c>
      <c r="K5" t="str">
        <f t="shared" si="4"/>
        <v>yes</v>
      </c>
      <c r="L5">
        <f>IF(AnalyData!$AH5="fail",AnalyData!$A5,0)</f>
        <v>0</v>
      </c>
      <c r="M5" s="5">
        <f>IF(OR(BadRunsEye!$D5="Fail",BadRunsEye!$D5="Borderline Fail"),BadRunsEye!$A5,0)</f>
        <v>0</v>
      </c>
      <c r="N5" s="5" t="str">
        <f t="shared" si="5"/>
        <v>same</v>
      </c>
      <c r="O5" s="23"/>
      <c r="P5" s="5"/>
      <c r="Q5" s="5"/>
      <c r="R5" s="5"/>
      <c r="S5" s="5"/>
      <c r="T5" s="5"/>
      <c r="U5" s="12"/>
      <c r="V5" s="5"/>
      <c r="W5" s="5"/>
    </row>
    <row r="6" spans="1:27" x14ac:dyDescent="0.3">
      <c r="A6" s="8">
        <f>IF(AnalyData!$AH6="pass",AnalyData!$A6,0)</f>
        <v>0</v>
      </c>
      <c r="B6" s="8" t="str">
        <f>IF(OR(BadRunsEye!$D6="Pass",BadRunsEye!$D6="Borderline Pass"),BadRunsEye!$A6,0)</f>
        <v>130712_M00766_0024_000000000-A5AVV</v>
      </c>
      <c r="C6" s="8" t="str">
        <f t="shared" si="0"/>
        <v>diff</v>
      </c>
      <c r="D6" s="8" t="s">
        <v>59</v>
      </c>
      <c r="E6" s="8" t="str">
        <f>IF(D6=FailsPassesManual!C6,"yes","no")</f>
        <v>yes</v>
      </c>
      <c r="F6" s="8" t="str">
        <f t="shared" ref="F6:F67" si="6">IF(D6=A6,"yes","no")</f>
        <v>no</v>
      </c>
      <c r="H6" s="9" t="str">
        <f t="shared" si="1"/>
        <v>yes</v>
      </c>
      <c r="I6" t="str">
        <f t="shared" si="2"/>
        <v>no</v>
      </c>
      <c r="J6" t="str">
        <f t="shared" si="3"/>
        <v>no</v>
      </c>
      <c r="K6" s="9" t="str">
        <f t="shared" si="4"/>
        <v>no</v>
      </c>
      <c r="L6" t="str">
        <f>IF(AnalyData!$AH6="fail",AnalyData!$A6,0)</f>
        <v>130712_M00766_0024_000000000-A5AVV</v>
      </c>
      <c r="M6" s="5">
        <f>IF(OR(BadRunsEye!$D6="Fail",BadRunsEye!$D6="Borderline Fail"),BadRunsEye!$A6,0)</f>
        <v>0</v>
      </c>
      <c r="N6" s="5" t="str">
        <f t="shared" si="5"/>
        <v>diff</v>
      </c>
      <c r="O6" s="8" t="s">
        <v>59</v>
      </c>
      <c r="P6" s="8" t="str">
        <f>IF(O6=FailsPassesManual!D6,"yes","no")</f>
        <v>no</v>
      </c>
      <c r="Q6" s="8" t="str">
        <f t="shared" ref="Q6:Q67" si="7">IF(O6=L6,"yes","no")</f>
        <v>yes</v>
      </c>
      <c r="R6" s="12"/>
      <c r="S6" s="13"/>
      <c r="T6" s="5"/>
      <c r="U6" s="5"/>
      <c r="V6" s="5"/>
      <c r="W6" s="5"/>
    </row>
    <row r="7" spans="1:27" s="5" customFormat="1" x14ac:dyDescent="0.3">
      <c r="A7" s="5" t="str">
        <f>IF(AnalyData!$AH7="pass",AnalyData!$A7,0)</f>
        <v>130817_M00766_0037_000000000-A4EDD</v>
      </c>
      <c r="B7" s="5" t="str">
        <f>IF(OR(BadRunsEye!$D7="Pass",BadRunsEye!$D7="Borderline Pass"),BadRunsEye!$A7,0)</f>
        <v>130817_M00766_0037_000000000-A4EDD</v>
      </c>
      <c r="C7" s="5" t="str">
        <f t="shared" si="0"/>
        <v>same</v>
      </c>
      <c r="H7" s="5" t="str">
        <f t="shared" si="1"/>
        <v>no</v>
      </c>
      <c r="I7" s="5" t="str">
        <f t="shared" si="2"/>
        <v>no</v>
      </c>
      <c r="J7" s="5" t="str">
        <f t="shared" si="3"/>
        <v>no</v>
      </c>
      <c r="K7" s="5" t="str">
        <f t="shared" si="4"/>
        <v>yes</v>
      </c>
      <c r="L7" s="5">
        <f>IF(AnalyData!$AH7="fail",AnalyData!$A7,0)</f>
        <v>0</v>
      </c>
      <c r="M7" s="5">
        <f>IF(OR(BadRunsEye!$D7="Fail",BadRunsEye!$D7="Borderline Fail"),BadRunsEye!$A7,0)</f>
        <v>0</v>
      </c>
      <c r="N7" s="5" t="str">
        <f t="shared" si="5"/>
        <v>same</v>
      </c>
    </row>
    <row r="8" spans="1:27" x14ac:dyDescent="0.3">
      <c r="A8" s="5" t="str">
        <f>IF(AnalyData!$AH8="pass",AnalyData!$A8,0)</f>
        <v>130913_M00766_0049_000000000-A5B0E</v>
      </c>
      <c r="B8" s="5" t="str">
        <f>IF(OR(BadRunsEye!$D8="Pass",BadRunsEye!$D8="Borderline Pass"),BadRunsEye!$A8,0)</f>
        <v>130913_M00766_0049_000000000-A5B0E</v>
      </c>
      <c r="C8" s="5" t="str">
        <f t="shared" si="0"/>
        <v>same</v>
      </c>
      <c r="D8" s="5"/>
      <c r="E8" s="5"/>
      <c r="F8" s="5"/>
      <c r="H8" t="str">
        <f t="shared" si="1"/>
        <v>no</v>
      </c>
      <c r="I8" t="str">
        <f t="shared" si="2"/>
        <v>no</v>
      </c>
      <c r="J8" t="str">
        <f t="shared" si="3"/>
        <v>no</v>
      </c>
      <c r="K8" s="6" t="str">
        <f t="shared" si="4"/>
        <v>yes</v>
      </c>
      <c r="L8">
        <f>IF(AnalyData!$AH8="fail",AnalyData!$A8,0)</f>
        <v>0</v>
      </c>
      <c r="M8" s="5">
        <f>IF(OR(BadRunsEye!$D8="Fail",BadRunsEye!$D8="Borderline Fail"),BadRunsEye!$A8,0)</f>
        <v>0</v>
      </c>
      <c r="N8" s="5" t="str">
        <f t="shared" si="5"/>
        <v>same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8">
        <f>IF(AnalyData!$AH9="pass",AnalyData!$A9,0)</f>
        <v>0</v>
      </c>
      <c r="B9" s="8" t="str">
        <f>IF(OR(BadRunsEye!$D9="Pass",BadRunsEye!$D9="Borderline Pass"),BadRunsEye!$A9,0)</f>
        <v>130916_M00766_0050_000000000-A5M1U</v>
      </c>
      <c r="C9" s="8" t="str">
        <f t="shared" si="0"/>
        <v>diff</v>
      </c>
      <c r="D9" s="8" t="s">
        <v>66</v>
      </c>
      <c r="E9" s="8"/>
      <c r="F9" s="8" t="str">
        <f t="shared" si="6"/>
        <v>no</v>
      </c>
      <c r="H9" t="str">
        <f t="shared" si="1"/>
        <v>yes</v>
      </c>
      <c r="I9" s="9" t="str">
        <f t="shared" si="2"/>
        <v>no</v>
      </c>
      <c r="J9" s="9" t="str">
        <f t="shared" si="3"/>
        <v>no</v>
      </c>
      <c r="K9" t="str">
        <f t="shared" si="4"/>
        <v>no</v>
      </c>
      <c r="L9" t="str">
        <f>IF(AnalyData!$AH9="fail",AnalyData!$A9,0)</f>
        <v>130916_M00766_0050_000000000-A5M1U</v>
      </c>
      <c r="M9" s="5">
        <f>IF(OR(BadRunsEye!$D9="Fail",BadRunsEye!$D9="Borderline Fail"),BadRunsEye!$A9,0)</f>
        <v>0</v>
      </c>
      <c r="N9" s="5" t="str">
        <f t="shared" si="5"/>
        <v>diff</v>
      </c>
      <c r="O9" s="8" t="s">
        <v>66</v>
      </c>
      <c r="P9" s="8"/>
      <c r="Q9" s="8" t="str">
        <f t="shared" si="7"/>
        <v>yes</v>
      </c>
      <c r="R9" s="12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5">
        <f>IF(AnalyData!$AH10="pass",AnalyData!$A10,0)</f>
        <v>0</v>
      </c>
      <c r="B10" s="5">
        <f>IF(OR(BadRunsEye!$D10="Pass",BadRunsEye!$D10="Borderline Pass"),BadRunsEye!$A10,0)</f>
        <v>0</v>
      </c>
      <c r="C10" s="5" t="str">
        <f t="shared" si="0"/>
        <v>same</v>
      </c>
      <c r="D10" s="5"/>
      <c r="E10" s="5"/>
      <c r="F10" s="5"/>
      <c r="H10" t="str">
        <f t="shared" si="1"/>
        <v>no</v>
      </c>
      <c r="I10" t="str">
        <f t="shared" si="2"/>
        <v>no</v>
      </c>
      <c r="J10" s="6" t="str">
        <f t="shared" si="3"/>
        <v>yes</v>
      </c>
      <c r="K10" t="str">
        <f t="shared" si="4"/>
        <v>no</v>
      </c>
      <c r="L10" t="str">
        <f>IF(AnalyData!$AH10="fail",AnalyData!$A10,0)</f>
        <v>130924_M00766_0052_000000000-A5BE6</v>
      </c>
      <c r="M10" s="5" t="str">
        <f>IF(OR(BadRunsEye!$D10="Fail",BadRunsEye!$D10="Borderline Fail"),BadRunsEye!$A10,0)</f>
        <v>130924_M00766_0052_000000000-A5BE6</v>
      </c>
      <c r="N10" s="5" t="str">
        <f t="shared" si="5"/>
        <v>same</v>
      </c>
      <c r="O10" s="5"/>
      <c r="P10" s="5"/>
      <c r="Q10" s="5"/>
      <c r="R10" s="12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8">
        <f>IF(AnalyData!$AH11="pass",AnalyData!$A11,0)</f>
        <v>0</v>
      </c>
      <c r="B11" s="8" t="str">
        <f>IF(OR(BadRunsEye!$D11="Pass",BadRunsEye!$D11="Borderline Pass"),BadRunsEye!$A11,0)</f>
        <v>131007_M00766_0055_000000000-A59JT</v>
      </c>
      <c r="C11" s="8" t="str">
        <f t="shared" si="0"/>
        <v>diff</v>
      </c>
      <c r="D11" s="8" t="s">
        <v>70</v>
      </c>
      <c r="E11" s="8"/>
      <c r="F11" s="8" t="str">
        <f t="shared" si="6"/>
        <v>no</v>
      </c>
      <c r="H11" t="str">
        <f t="shared" si="1"/>
        <v>yes</v>
      </c>
      <c r="I11" t="str">
        <f t="shared" si="2"/>
        <v>no</v>
      </c>
      <c r="J11" t="str">
        <f t="shared" si="3"/>
        <v>no</v>
      </c>
      <c r="K11" s="6" t="str">
        <f t="shared" si="4"/>
        <v>no</v>
      </c>
      <c r="L11" t="str">
        <f>IF(AnalyData!$AH11="fail",AnalyData!$A11,0)</f>
        <v>131007_M00766_0055_000000000-A59JT</v>
      </c>
      <c r="M11" s="5">
        <f>IF(OR(BadRunsEye!$D11="Fail",BadRunsEye!$D11="Borderline Fail"),BadRunsEye!$A11,0)</f>
        <v>0</v>
      </c>
      <c r="N11" s="5" t="str">
        <f t="shared" si="5"/>
        <v>diff</v>
      </c>
      <c r="O11" s="8" t="s">
        <v>70</v>
      </c>
      <c r="P11" s="8"/>
      <c r="Q11" s="8" t="str">
        <f t="shared" si="7"/>
        <v>yes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s="5" customFormat="1" x14ac:dyDescent="0.3">
      <c r="A12" s="5" t="str">
        <f>IF(AnalyData!$AH12="pass",AnalyData!$A12,0)</f>
        <v>131025_M00766_0059_000000000-A5P9A</v>
      </c>
      <c r="B12" s="5" t="str">
        <f>IF(OR(BadRunsEye!$D12="Pass",BadRunsEye!$D12="Borderline Pass"),BadRunsEye!$A12,0)</f>
        <v>131025_M00766_0059_000000000-A5P9A</v>
      </c>
      <c r="C12" s="5" t="str">
        <f t="shared" si="0"/>
        <v>same</v>
      </c>
      <c r="H12" s="5" t="str">
        <f t="shared" si="1"/>
        <v>no</v>
      </c>
      <c r="I12" s="5" t="str">
        <f t="shared" si="2"/>
        <v>no</v>
      </c>
      <c r="J12" s="5" t="str">
        <f t="shared" si="3"/>
        <v>no</v>
      </c>
      <c r="K12" s="5" t="str">
        <f t="shared" si="4"/>
        <v>yes</v>
      </c>
      <c r="L12" s="5">
        <f>IF(AnalyData!$AH12="fail",AnalyData!$A12,0)</f>
        <v>0</v>
      </c>
      <c r="M12" s="5">
        <f>IF(OR(BadRunsEye!$D12="Fail",BadRunsEye!$D12="Borderline Fail"),BadRunsEye!$A12,0)</f>
        <v>0</v>
      </c>
      <c r="N12" s="5" t="str">
        <f t="shared" si="5"/>
        <v>same</v>
      </c>
    </row>
    <row r="13" spans="1:27" s="5" customFormat="1" x14ac:dyDescent="0.3">
      <c r="A13" s="5" t="str">
        <f>IF(AnalyData!$AH13="pass",AnalyData!$A13,0)</f>
        <v>140207_M00766_0022_000000000-A7PH8</v>
      </c>
      <c r="B13" s="5" t="str">
        <f>IF(OR(BadRunsEye!$D13="Pass",BadRunsEye!$D13="Borderline Pass"),BadRunsEye!$A13,0)</f>
        <v>140207_M00766_0022_000000000-A7PH8</v>
      </c>
      <c r="C13" s="5" t="str">
        <f t="shared" si="0"/>
        <v>same</v>
      </c>
      <c r="H13" s="5" t="str">
        <f t="shared" si="1"/>
        <v>no</v>
      </c>
      <c r="I13" s="5" t="str">
        <f t="shared" si="2"/>
        <v>no</v>
      </c>
      <c r="J13" s="5" t="str">
        <f t="shared" si="3"/>
        <v>no</v>
      </c>
      <c r="K13" s="5" t="str">
        <f t="shared" si="4"/>
        <v>yes</v>
      </c>
      <c r="L13" s="5">
        <f>IF(AnalyData!$AH13="fail",AnalyData!$A13,0)</f>
        <v>0</v>
      </c>
      <c r="M13" s="5">
        <f>IF(OR(BadRunsEye!$D13="Fail",BadRunsEye!$D13="Borderline Fail"),BadRunsEye!$A13,0)</f>
        <v>0</v>
      </c>
      <c r="N13" s="5" t="str">
        <f t="shared" si="5"/>
        <v>same</v>
      </c>
    </row>
    <row r="14" spans="1:27" s="5" customFormat="1" x14ac:dyDescent="0.3">
      <c r="A14" s="5">
        <f>IF(AnalyData!$AH14="pass",AnalyData!$A14,0)</f>
        <v>0</v>
      </c>
      <c r="B14" s="5">
        <f>IF(OR(BadRunsEye!$D14="Pass",BadRunsEye!$D14="Borderline Pass"),BadRunsEye!$A14,0)</f>
        <v>0</v>
      </c>
      <c r="C14" s="5" t="str">
        <f t="shared" si="0"/>
        <v>same</v>
      </c>
      <c r="H14" s="5" t="str">
        <f t="shared" si="1"/>
        <v>no</v>
      </c>
      <c r="I14" s="5" t="str">
        <f t="shared" si="2"/>
        <v>no</v>
      </c>
      <c r="J14" s="5" t="str">
        <f t="shared" si="3"/>
        <v>yes</v>
      </c>
      <c r="K14" s="5" t="str">
        <f t="shared" si="4"/>
        <v>no</v>
      </c>
      <c r="L14" s="5" t="str">
        <f>IF(AnalyData!$AH14="fail",AnalyData!$A14,0)</f>
        <v>140424_M00766_0033_000000000-A7BNA</v>
      </c>
      <c r="M14" s="5" t="str">
        <f>IF(OR(BadRunsEye!$D14="Fail",BadRunsEye!$D14="Borderline Fail"),BadRunsEye!$A14,0)</f>
        <v>140424_M00766_0033_000000000-A7BNA</v>
      </c>
      <c r="N14" s="5" t="str">
        <f t="shared" si="5"/>
        <v>same</v>
      </c>
      <c r="R14" s="12"/>
    </row>
    <row r="15" spans="1:27" s="5" customFormat="1" x14ac:dyDescent="0.3">
      <c r="A15" s="5">
        <f>IF(AnalyData!$AH15="pass",AnalyData!$A15,0)</f>
        <v>0</v>
      </c>
      <c r="B15" s="5">
        <f>IF(OR(BadRunsEye!$D15="Pass",BadRunsEye!$D15="Borderline Pass"),BadRunsEye!$A15,0)</f>
        <v>0</v>
      </c>
      <c r="C15" s="5" t="str">
        <f t="shared" si="0"/>
        <v>same</v>
      </c>
      <c r="H15" s="5" t="str">
        <f t="shared" si="1"/>
        <v>no</v>
      </c>
      <c r="I15" s="5" t="str">
        <f t="shared" si="2"/>
        <v>no</v>
      </c>
      <c r="J15" s="5" t="str">
        <f t="shared" si="3"/>
        <v>yes</v>
      </c>
      <c r="K15" s="5" t="str">
        <f t="shared" si="4"/>
        <v>no</v>
      </c>
      <c r="L15" s="5" t="str">
        <f>IF(AnalyData!$AH15="fail",AnalyData!$A15,0)</f>
        <v>140514_M00766_0036_000000000-A7BRK</v>
      </c>
      <c r="M15" s="5" t="str">
        <f>IF(OR(BadRunsEye!$D15="Fail",BadRunsEye!$D15="Borderline Fail"),BadRunsEye!$A15,0)</f>
        <v>140514_M00766_0036_000000000-A7BRK</v>
      </c>
      <c r="N15" s="5" t="str">
        <f t="shared" si="5"/>
        <v>same</v>
      </c>
    </row>
    <row r="16" spans="1:27" s="5" customFormat="1" x14ac:dyDescent="0.3">
      <c r="A16" s="5">
        <f>IF(AnalyData!$AH16="pass",AnalyData!$A16,0)</f>
        <v>0</v>
      </c>
      <c r="B16" s="5">
        <f>IF(OR(BadRunsEye!$D16="Pass",BadRunsEye!$D16="Borderline Pass"),BadRunsEye!$A16,0)</f>
        <v>0</v>
      </c>
      <c r="C16" s="5" t="str">
        <f t="shared" si="0"/>
        <v>same</v>
      </c>
      <c r="D16" s="13"/>
      <c r="H16" s="5" t="str">
        <f t="shared" si="1"/>
        <v>no</v>
      </c>
      <c r="I16" s="5" t="str">
        <f t="shared" si="2"/>
        <v>no</v>
      </c>
      <c r="J16" s="5" t="str">
        <f t="shared" si="3"/>
        <v>yes</v>
      </c>
      <c r="K16" s="5" t="str">
        <f t="shared" si="4"/>
        <v>no</v>
      </c>
      <c r="L16" s="5" t="str">
        <f>IF(AnalyData!$AH16="fail",AnalyData!$A16,0)</f>
        <v>140612_M00766_0039_000000000-A7BNL</v>
      </c>
      <c r="M16" s="5" t="str">
        <f>IF(OR(BadRunsEye!$D16="Fail",BadRunsEye!$D16="Borderline Fail"),BadRunsEye!$A16,0)</f>
        <v>140612_M00766_0039_000000000-A7BNL</v>
      </c>
      <c r="N16" s="5" t="str">
        <f t="shared" si="5"/>
        <v>same</v>
      </c>
      <c r="O16" s="13"/>
    </row>
    <row r="17" spans="1:27" s="5" customFormat="1" x14ac:dyDescent="0.3">
      <c r="A17" s="8">
        <f>IF(AnalyData!$AH17="pass",AnalyData!$A17,0)</f>
        <v>0</v>
      </c>
      <c r="B17" s="8" t="str">
        <f>IF(OR(BadRunsEye!$D17="Pass",BadRunsEye!$D17="Borderline Pass"),BadRunsEye!$A17,0)</f>
        <v>140616_M00766_0040_000000000-A78V9</v>
      </c>
      <c r="C17" s="8" t="str">
        <f t="shared" si="0"/>
        <v>diff</v>
      </c>
      <c r="D17" s="14" t="s">
        <v>78</v>
      </c>
      <c r="E17" s="11"/>
      <c r="F17" s="8" t="str">
        <f t="shared" si="6"/>
        <v>no</v>
      </c>
      <c r="H17" s="5" t="str">
        <f t="shared" si="1"/>
        <v>yes</v>
      </c>
      <c r="I17" s="5" t="str">
        <f t="shared" si="2"/>
        <v>no</v>
      </c>
      <c r="J17" s="5" t="str">
        <f t="shared" si="3"/>
        <v>no</v>
      </c>
      <c r="K17" s="5" t="str">
        <f t="shared" si="4"/>
        <v>no</v>
      </c>
      <c r="L17" s="5" t="str">
        <f>IF(AnalyData!$AH17="fail",AnalyData!$A17,0)</f>
        <v>140616_M00766_0040_000000000-A78V9</v>
      </c>
      <c r="M17" s="5">
        <f>IF(OR(BadRunsEye!$D17="Fail",BadRunsEye!$D17="Borderline Fail"),BadRunsEye!$A17,0)</f>
        <v>0</v>
      </c>
      <c r="N17" s="5" t="str">
        <f t="shared" si="5"/>
        <v>diff</v>
      </c>
      <c r="O17" s="14" t="s">
        <v>78</v>
      </c>
      <c r="P17" s="8"/>
      <c r="Q17" s="8" t="str">
        <f t="shared" si="7"/>
        <v>yes</v>
      </c>
    </row>
    <row r="18" spans="1:27" s="5" customFormat="1" x14ac:dyDescent="0.3">
      <c r="A18" s="5" t="str">
        <f>IF(AnalyData!$AH18="pass",AnalyData!$A18,0)</f>
        <v>140813_M00766_0047_000000000-A8PJL</v>
      </c>
      <c r="B18" s="5" t="str">
        <f>IF(OR(BadRunsEye!$D18="Pass",BadRunsEye!$D18="Borderline Pass"),BadRunsEye!$A18,0)</f>
        <v>140813_M00766_0047_000000000-A8PJL</v>
      </c>
      <c r="C18" s="5" t="str">
        <f t="shared" si="0"/>
        <v>same</v>
      </c>
      <c r="H18" s="5" t="str">
        <f t="shared" si="1"/>
        <v>no</v>
      </c>
      <c r="I18" s="5" t="str">
        <f t="shared" si="2"/>
        <v>no</v>
      </c>
      <c r="J18" s="5" t="str">
        <f t="shared" si="3"/>
        <v>no</v>
      </c>
      <c r="K18" s="5" t="str">
        <f t="shared" si="4"/>
        <v>yes</v>
      </c>
      <c r="L18" s="5">
        <f>IF(AnalyData!$AH18="fail",AnalyData!$A18,0)</f>
        <v>0</v>
      </c>
      <c r="M18" s="5">
        <f>IF(OR(BadRunsEye!$D18="Fail",BadRunsEye!$D18="Borderline Fail"),BadRunsEye!$A18,0)</f>
        <v>0</v>
      </c>
      <c r="N18" s="5" t="str">
        <f t="shared" si="5"/>
        <v>same</v>
      </c>
    </row>
    <row r="19" spans="1:27" s="5" customFormat="1" x14ac:dyDescent="0.3">
      <c r="A19" s="5" t="str">
        <f>IF(AnalyData!$AH19="pass",AnalyData!$A19,0)</f>
        <v>140901_M00766_0048_000000000-AA63M</v>
      </c>
      <c r="B19" s="5" t="str">
        <f>IF(OR(BadRunsEye!$D19="Pass",BadRunsEye!$D19="Borderline Pass"),BadRunsEye!$A19,0)</f>
        <v>140901_M00766_0048_000000000-AA63M</v>
      </c>
      <c r="C19" s="5" t="str">
        <f t="shared" si="0"/>
        <v>same</v>
      </c>
      <c r="H19" s="5" t="str">
        <f t="shared" si="1"/>
        <v>no</v>
      </c>
      <c r="I19" s="5" t="str">
        <f t="shared" si="2"/>
        <v>no</v>
      </c>
      <c r="J19" s="5" t="str">
        <f t="shared" si="3"/>
        <v>no</v>
      </c>
      <c r="K19" s="5" t="str">
        <f t="shared" si="4"/>
        <v>yes</v>
      </c>
      <c r="L19" s="5">
        <f>IF(AnalyData!$AH19="fail",AnalyData!$A19,0)</f>
        <v>0</v>
      </c>
      <c r="M19" s="5">
        <f>IF(OR(BadRunsEye!$D19="Fail",BadRunsEye!$D19="Borderline Fail"),BadRunsEye!$A19,0)</f>
        <v>0</v>
      </c>
      <c r="N19" s="5" t="str">
        <f t="shared" si="5"/>
        <v>same</v>
      </c>
    </row>
    <row r="20" spans="1:27" s="5" customFormat="1" x14ac:dyDescent="0.3">
      <c r="A20" s="5" t="str">
        <f>IF(AnalyData!$AH20="pass",AnalyData!$A20,0)</f>
        <v>141014_M00766_0053_000000000-A8R6M</v>
      </c>
      <c r="B20" s="5" t="str">
        <f>IF(OR(BadRunsEye!$D20="Pass",BadRunsEye!$D20="Borderline Pass"),BadRunsEye!$A20,0)</f>
        <v>141014_M00766_0053_000000000-A8R6M</v>
      </c>
      <c r="C20" s="5" t="str">
        <f t="shared" si="0"/>
        <v>same</v>
      </c>
      <c r="H20" s="5" t="str">
        <f t="shared" si="1"/>
        <v>no</v>
      </c>
      <c r="I20" s="5" t="str">
        <f t="shared" si="2"/>
        <v>no</v>
      </c>
      <c r="J20" s="5" t="str">
        <f t="shared" si="3"/>
        <v>no</v>
      </c>
      <c r="K20" s="5" t="str">
        <f t="shared" si="4"/>
        <v>yes</v>
      </c>
      <c r="L20" s="5">
        <f>IF(AnalyData!$AH20="fail",AnalyData!$A20,0)</f>
        <v>0</v>
      </c>
      <c r="M20" s="5">
        <f>IF(OR(BadRunsEye!$D20="Fail",BadRunsEye!$D20="Borderline Fail"),BadRunsEye!$A20,0)</f>
        <v>0</v>
      </c>
      <c r="N20" s="5" t="str">
        <f t="shared" si="5"/>
        <v>same</v>
      </c>
      <c r="T20" s="12"/>
    </row>
    <row r="21" spans="1:27" s="5" customFormat="1" x14ac:dyDescent="0.3">
      <c r="A21" s="5">
        <f>IF(AnalyData!$AH21="pass",AnalyData!$A21,0)</f>
        <v>0</v>
      </c>
      <c r="B21" s="5">
        <f>IF(OR(BadRunsEye!$D21="Pass",BadRunsEye!$D21="Borderline Pass"),BadRunsEye!$A21,0)</f>
        <v>0</v>
      </c>
      <c r="C21" s="5" t="str">
        <f t="shared" si="0"/>
        <v>same</v>
      </c>
      <c r="H21" s="5" t="str">
        <f t="shared" si="1"/>
        <v>no</v>
      </c>
      <c r="I21" s="5" t="str">
        <f t="shared" si="2"/>
        <v>no</v>
      </c>
      <c r="J21" s="5" t="str">
        <f t="shared" si="3"/>
        <v>yes</v>
      </c>
      <c r="K21" s="5" t="str">
        <f t="shared" si="4"/>
        <v>no</v>
      </c>
      <c r="L21" s="5" t="str">
        <f>IF(AnalyData!$AH21="fail",AnalyData!$A21,0)</f>
        <v>141017_M02641_0022_000000000-AA66H</v>
      </c>
      <c r="M21" s="5" t="str">
        <f>IF(OR(BadRunsEye!$D21="Fail",BadRunsEye!$D21="Borderline Fail"),BadRunsEye!$A21,0)</f>
        <v>141017_M02641_0022_000000000-AA66H</v>
      </c>
      <c r="N21" s="5" t="str">
        <f t="shared" si="5"/>
        <v>same</v>
      </c>
    </row>
    <row r="22" spans="1:27" s="5" customFormat="1" x14ac:dyDescent="0.3">
      <c r="A22" s="5">
        <f>IF(AnalyData!$AH22="pass",AnalyData!$A22,0)</f>
        <v>0</v>
      </c>
      <c r="B22" s="5">
        <f>IF(OR(BadRunsEye!$D22="Pass",BadRunsEye!$D22="Borderline Pass"),BadRunsEye!$A22,0)</f>
        <v>0</v>
      </c>
      <c r="C22" s="5" t="str">
        <f t="shared" si="0"/>
        <v>same</v>
      </c>
      <c r="D22" s="13"/>
      <c r="E22" s="13"/>
      <c r="H22" s="5" t="str">
        <f t="shared" si="1"/>
        <v>no</v>
      </c>
      <c r="I22" s="5" t="str">
        <f t="shared" si="2"/>
        <v>no</v>
      </c>
      <c r="J22" s="5" t="str">
        <f t="shared" si="3"/>
        <v>yes</v>
      </c>
      <c r="K22" s="5" t="str">
        <f t="shared" si="4"/>
        <v>no</v>
      </c>
      <c r="L22" s="5" t="str">
        <f>IF(AnalyData!$AH22="fail",AnalyData!$A22,0)</f>
        <v>141024_M00766_0056_000000000-A8PC5</v>
      </c>
      <c r="M22" s="5" t="str">
        <f>IF(OR(BadRunsEye!$D22="Fail",BadRunsEye!$D22="Borderline Fail"),BadRunsEye!$A22,0)</f>
        <v>141024_M00766_0056_000000000-A8PC5</v>
      </c>
      <c r="N22" s="5" t="str">
        <f t="shared" si="5"/>
        <v>same</v>
      </c>
      <c r="O22" s="13"/>
    </row>
    <row r="23" spans="1:27" s="5" customFormat="1" x14ac:dyDescent="0.3">
      <c r="A23" s="5" t="str">
        <f>IF(AnalyData!$AH23="pass",AnalyData!$A23,0)</f>
        <v>141031_M00766_0058_000000000-AA3GN</v>
      </c>
      <c r="B23" s="5" t="str">
        <f>IF(OR(BadRunsEye!$D23="Pass",BadRunsEye!$D23="Borderline Pass"),BadRunsEye!$A23,0)</f>
        <v>141031_M00766_0058_000000000-AA3GN</v>
      </c>
      <c r="C23" s="5" t="str">
        <f t="shared" si="0"/>
        <v>same</v>
      </c>
      <c r="H23" s="5" t="str">
        <f t="shared" si="1"/>
        <v>no</v>
      </c>
      <c r="I23" s="5" t="str">
        <f t="shared" si="2"/>
        <v>no</v>
      </c>
      <c r="J23" s="5" t="str">
        <f t="shared" si="3"/>
        <v>no</v>
      </c>
      <c r="K23" s="5" t="str">
        <f t="shared" si="4"/>
        <v>yes</v>
      </c>
      <c r="L23" s="5">
        <f>IF(AnalyData!$AH23="fail",AnalyData!$A23,0)</f>
        <v>0</v>
      </c>
      <c r="M23" s="5">
        <f>IF(OR(BadRunsEye!$D23="Fail",BadRunsEye!$D23="Borderline Fail"),BadRunsEye!$A23,0)</f>
        <v>0</v>
      </c>
      <c r="N23" s="5" t="str">
        <f t="shared" si="5"/>
        <v>same</v>
      </c>
    </row>
    <row r="24" spans="1:27" s="5" customFormat="1" x14ac:dyDescent="0.3">
      <c r="A24" s="5" t="str">
        <f>IF(AnalyData!$AH24="pass",AnalyData!$A24,0)</f>
        <v>141107_M00766_0060_000000000-AA8PM</v>
      </c>
      <c r="B24" s="5" t="str">
        <f>IF(OR(BadRunsEye!$D24="Pass",BadRunsEye!$D24="Borderline Pass"),BadRunsEye!$A24,0)</f>
        <v>141107_M00766_0060_000000000-AA8PM</v>
      </c>
      <c r="C24" s="5" t="str">
        <f t="shared" si="0"/>
        <v>same</v>
      </c>
      <c r="H24" s="5" t="str">
        <f t="shared" si="1"/>
        <v>no</v>
      </c>
      <c r="I24" s="5" t="str">
        <f t="shared" si="2"/>
        <v>no</v>
      </c>
      <c r="J24" s="5" t="str">
        <f t="shared" si="3"/>
        <v>no</v>
      </c>
      <c r="K24" s="5" t="str">
        <f t="shared" si="4"/>
        <v>yes</v>
      </c>
      <c r="L24" s="5">
        <f>IF(AnalyData!$AH24="fail",AnalyData!$A24,0)</f>
        <v>0</v>
      </c>
      <c r="M24" s="5">
        <f>IF(OR(BadRunsEye!$D24="Fail",BadRunsEye!$D24="Borderline Fail"),BadRunsEye!$A24,0)</f>
        <v>0</v>
      </c>
      <c r="N24" s="5" t="str">
        <f t="shared" si="5"/>
        <v>same</v>
      </c>
    </row>
    <row r="25" spans="1:27" s="5" customFormat="1" x14ac:dyDescent="0.3">
      <c r="A25" s="5" t="str">
        <f>IF(AnalyData!$AH25="pass",AnalyData!$A25,0)</f>
        <v>141118_M00766_0061_000000000-A8P8J</v>
      </c>
      <c r="B25" s="5" t="str">
        <f>IF(OR(BadRunsEye!$D25="Pass",BadRunsEye!$D25="Borderline Pass"),BadRunsEye!$A25,0)</f>
        <v>141118_M00766_0061_000000000-A8P8J</v>
      </c>
      <c r="C25" s="5" t="str">
        <f t="shared" si="0"/>
        <v>same</v>
      </c>
      <c r="H25" s="5" t="str">
        <f t="shared" si="1"/>
        <v>no</v>
      </c>
      <c r="I25" s="5" t="str">
        <f t="shared" si="2"/>
        <v>no</v>
      </c>
      <c r="J25" s="5" t="str">
        <f t="shared" si="3"/>
        <v>no</v>
      </c>
      <c r="K25" s="5" t="str">
        <f t="shared" si="4"/>
        <v>yes</v>
      </c>
      <c r="L25" s="5">
        <f>IF(AnalyData!$AH25="fail",AnalyData!$A25,0)</f>
        <v>0</v>
      </c>
      <c r="M25" s="5">
        <f>IF(OR(BadRunsEye!$D25="Fail",BadRunsEye!$D25="Borderline Fail"),BadRunsEye!$A25,0)</f>
        <v>0</v>
      </c>
      <c r="N25" s="5" t="str">
        <f t="shared" si="5"/>
        <v>same</v>
      </c>
      <c r="T25" s="12"/>
      <c r="U25" s="12"/>
    </row>
    <row r="26" spans="1:27" s="5" customFormat="1" x14ac:dyDescent="0.3">
      <c r="A26" s="5" t="str">
        <f>IF(AnalyData!$AH26="pass",AnalyData!$A26,0)</f>
        <v>141208_M00766_0063_000000000-A8P7C</v>
      </c>
      <c r="B26" s="5" t="str">
        <f>IF(OR(BadRunsEye!$D26="Pass",BadRunsEye!$D26="Borderline Pass"),BadRunsEye!$A26,0)</f>
        <v>141208_M00766_0063_000000000-A8P7C</v>
      </c>
      <c r="C26" s="5" t="str">
        <f t="shared" si="0"/>
        <v>same</v>
      </c>
      <c r="H26" s="5" t="str">
        <f t="shared" si="1"/>
        <v>no</v>
      </c>
      <c r="I26" s="5" t="str">
        <f t="shared" si="2"/>
        <v>no</v>
      </c>
      <c r="J26" s="5" t="str">
        <f t="shared" si="3"/>
        <v>no</v>
      </c>
      <c r="K26" s="5" t="str">
        <f t="shared" si="4"/>
        <v>yes</v>
      </c>
      <c r="L26" s="5">
        <f>IF(AnalyData!$AH26="fail",AnalyData!$A26,0)</f>
        <v>0</v>
      </c>
      <c r="M26" s="5">
        <f>IF(OR(BadRunsEye!$D26="Fail",BadRunsEye!$D26="Borderline Fail"),BadRunsEye!$A26,0)</f>
        <v>0</v>
      </c>
      <c r="N26" s="5" t="str">
        <f t="shared" si="5"/>
        <v>same</v>
      </c>
      <c r="R26" s="12"/>
    </row>
    <row r="27" spans="1:27" x14ac:dyDescent="0.3">
      <c r="A27" s="8">
        <f>IF(AnalyData!$AH27="pass",AnalyData!$A27,0)</f>
        <v>0</v>
      </c>
      <c r="B27" s="8" t="str">
        <f>IF(OR(BadRunsEye!$D27="Pass",BadRunsEye!$D27="Borderline Pass"),BadRunsEye!$A27,0)</f>
        <v>141208_M02641_0026_000000000-A8R55</v>
      </c>
      <c r="C27" s="8" t="str">
        <f t="shared" si="0"/>
        <v>diff</v>
      </c>
      <c r="D27" s="8" t="s">
        <v>95</v>
      </c>
      <c r="E27" s="8"/>
      <c r="F27" s="8" t="str">
        <f t="shared" si="6"/>
        <v>no</v>
      </c>
      <c r="H27" t="str">
        <f t="shared" si="1"/>
        <v>yes</v>
      </c>
      <c r="I27" t="str">
        <f t="shared" si="2"/>
        <v>no</v>
      </c>
      <c r="J27" s="6" t="str">
        <f t="shared" si="3"/>
        <v>no</v>
      </c>
      <c r="K27" t="str">
        <f t="shared" si="4"/>
        <v>no</v>
      </c>
      <c r="L27" t="str">
        <f>IF(AnalyData!$AH27="fail",AnalyData!$A27,0)</f>
        <v>141208_M02641_0026_000000000-A8R55</v>
      </c>
      <c r="M27" s="5">
        <f>IF(OR(BadRunsEye!$D27="Fail",BadRunsEye!$D27="Borderline Fail"),BadRunsEye!$A27,0)</f>
        <v>0</v>
      </c>
      <c r="N27" s="5" t="str">
        <f t="shared" si="5"/>
        <v>diff</v>
      </c>
      <c r="O27" s="8" t="s">
        <v>95</v>
      </c>
      <c r="P27" s="8"/>
      <c r="Q27" s="8" t="str">
        <f t="shared" si="7"/>
        <v>yes</v>
      </c>
      <c r="R27" s="5"/>
      <c r="S27" s="5"/>
      <c r="T27" s="5"/>
      <c r="U27" s="5"/>
      <c r="V27" s="12"/>
      <c r="W27" s="12"/>
      <c r="X27" s="5"/>
      <c r="Y27" s="5"/>
      <c r="Z27" s="5"/>
      <c r="AA27" s="5"/>
    </row>
    <row r="28" spans="1:27" s="5" customFormat="1" x14ac:dyDescent="0.3">
      <c r="A28" s="5">
        <f>IF(AnalyData!$AH28="pass",AnalyData!$A28,0)</f>
        <v>0</v>
      </c>
      <c r="B28" s="5">
        <f>IF(OR(BadRunsEye!$D28="Pass",BadRunsEye!$D28="Borderline Pass"),BadRunsEye!$A28,0)</f>
        <v>0</v>
      </c>
      <c r="C28" s="5" t="str">
        <f t="shared" si="0"/>
        <v>same</v>
      </c>
      <c r="H28" s="5" t="str">
        <f t="shared" si="1"/>
        <v>no</v>
      </c>
      <c r="I28" s="5" t="str">
        <f t="shared" si="2"/>
        <v>no</v>
      </c>
      <c r="J28" s="5" t="str">
        <f t="shared" si="3"/>
        <v>yes</v>
      </c>
      <c r="K28" s="5" t="str">
        <f t="shared" si="4"/>
        <v>no</v>
      </c>
      <c r="L28" s="5" t="str">
        <f>IF(AnalyData!$AH28="fail",AnalyData!$A28,0)</f>
        <v>141212_M00766_0064_000000000-ACCEB</v>
      </c>
      <c r="M28" s="5" t="str">
        <f>IF(OR(BadRunsEye!$D28="Fail",BadRunsEye!$D28="Borderline Fail"),BadRunsEye!$A28,0)</f>
        <v>141212_M00766_0064_000000000-ACCEB</v>
      </c>
      <c r="N28" s="5" t="str">
        <f t="shared" si="5"/>
        <v>same</v>
      </c>
    </row>
    <row r="29" spans="1:27" s="5" customFormat="1" x14ac:dyDescent="0.3">
      <c r="A29" s="5">
        <f>IF(AnalyData!$AH29="pass",AnalyData!$A29,0)</f>
        <v>0</v>
      </c>
      <c r="B29" s="5">
        <f>IF(OR(BadRunsEye!$D29="Pass",BadRunsEye!$D29="Borderline Pass"),BadRunsEye!$A29,0)</f>
        <v>0</v>
      </c>
      <c r="C29" s="5" t="str">
        <f t="shared" si="0"/>
        <v>same</v>
      </c>
      <c r="H29" s="5" t="str">
        <f t="shared" si="1"/>
        <v>no</v>
      </c>
      <c r="I29" s="5" t="str">
        <f t="shared" si="2"/>
        <v>no</v>
      </c>
      <c r="J29" s="5" t="str">
        <f t="shared" si="3"/>
        <v>yes</v>
      </c>
      <c r="K29" s="5" t="str">
        <f t="shared" si="4"/>
        <v>no</v>
      </c>
      <c r="L29" s="5" t="str">
        <f>IF(AnalyData!$AH29="fail",AnalyData!$A29,0)</f>
        <v>141216_M00766_0065_000000000-ACCDT</v>
      </c>
      <c r="M29" s="5" t="str">
        <f>IF(OR(BadRunsEye!$D29="Fail",BadRunsEye!$D29="Borderline Fail"),BadRunsEye!$A29,0)</f>
        <v>141216_M00766_0065_000000000-ACCDT</v>
      </c>
      <c r="N29" s="5" t="str">
        <f t="shared" si="5"/>
        <v>same</v>
      </c>
    </row>
    <row r="30" spans="1:27" s="5" customFormat="1" x14ac:dyDescent="0.3">
      <c r="A30" s="5">
        <f>IF(AnalyData!$AH30="pass",AnalyData!$A30,0)</f>
        <v>0</v>
      </c>
      <c r="B30" s="5">
        <f>IF(OR(BadRunsEye!$D30="Pass",BadRunsEye!$D30="Borderline Pass"),BadRunsEye!$A30,0)</f>
        <v>0</v>
      </c>
      <c r="C30" s="5" t="str">
        <f t="shared" si="0"/>
        <v>same</v>
      </c>
      <c r="H30" s="5" t="str">
        <f t="shared" si="1"/>
        <v>no</v>
      </c>
      <c r="I30" s="5" t="str">
        <f t="shared" si="2"/>
        <v>no</v>
      </c>
      <c r="J30" s="5" t="str">
        <f t="shared" si="3"/>
        <v>yes</v>
      </c>
      <c r="K30" s="5" t="str">
        <f t="shared" si="4"/>
        <v>no</v>
      </c>
      <c r="L30" s="5" t="str">
        <f>IF(AnalyData!$AH30="fail",AnalyData!$A30,0)</f>
        <v>141219_M00766_0066_000000000-ACCB1</v>
      </c>
      <c r="M30" s="5" t="str">
        <f>IF(OR(BadRunsEye!$D30="Fail",BadRunsEye!$D30="Borderline Fail"),BadRunsEye!$A30,0)</f>
        <v>141219_M00766_0066_000000000-ACCB1</v>
      </c>
      <c r="N30" s="5" t="str">
        <f t="shared" si="5"/>
        <v>same</v>
      </c>
    </row>
    <row r="31" spans="1:27" s="5" customFormat="1" x14ac:dyDescent="0.3">
      <c r="A31" s="5" t="str">
        <f>IF(AnalyData!$AH31="pass",AnalyData!$A31,0)</f>
        <v>150120_M00766_0071_000000000-AA63K</v>
      </c>
      <c r="B31" s="5" t="str">
        <f>IF(OR(BadRunsEye!$D31="Pass",BadRunsEye!$D31="Borderline Pass"),BadRunsEye!$A31,0)</f>
        <v>150120_M00766_0071_000000000-AA63K</v>
      </c>
      <c r="C31" s="5" t="str">
        <f t="shared" si="0"/>
        <v>same</v>
      </c>
      <c r="H31" s="5" t="str">
        <f t="shared" si="1"/>
        <v>no</v>
      </c>
      <c r="I31" s="5" t="str">
        <f t="shared" si="2"/>
        <v>no</v>
      </c>
      <c r="J31" s="5" t="str">
        <f t="shared" si="3"/>
        <v>no</v>
      </c>
      <c r="K31" s="5" t="str">
        <f t="shared" si="4"/>
        <v>yes</v>
      </c>
      <c r="L31" s="5">
        <f>IF(AnalyData!$AH31="fail",AnalyData!$A31,0)</f>
        <v>0</v>
      </c>
      <c r="M31" s="5">
        <f>IF(OR(BadRunsEye!$D31="Fail",BadRunsEye!$D31="Borderline Fail"),BadRunsEye!$A31,0)</f>
        <v>0</v>
      </c>
      <c r="N31" s="5" t="str">
        <f t="shared" si="5"/>
        <v>same</v>
      </c>
    </row>
    <row r="32" spans="1:27" s="5" customFormat="1" x14ac:dyDescent="0.3">
      <c r="A32" s="5" t="str">
        <f>IF(AnalyData!$AH32="pass",AnalyData!$A32,0)</f>
        <v>150127_M02641_0027_000000000-AA65J</v>
      </c>
      <c r="B32" s="5" t="str">
        <f>IF(OR(BadRunsEye!$D32="Pass",BadRunsEye!$D32="Borderline Pass"),BadRunsEye!$A32,0)</f>
        <v>150127_M02641_0027_000000000-AA65J</v>
      </c>
      <c r="C32" s="5" t="str">
        <f t="shared" si="0"/>
        <v>same</v>
      </c>
      <c r="H32" s="5" t="str">
        <f t="shared" si="1"/>
        <v>no</v>
      </c>
      <c r="I32" s="5" t="str">
        <f t="shared" si="2"/>
        <v>no</v>
      </c>
      <c r="J32" s="5" t="str">
        <f t="shared" si="3"/>
        <v>no</v>
      </c>
      <c r="K32" s="5" t="str">
        <f t="shared" si="4"/>
        <v>yes</v>
      </c>
      <c r="L32" s="5">
        <f>IF(AnalyData!$AH32="fail",AnalyData!$A32,0)</f>
        <v>0</v>
      </c>
      <c r="M32" s="5">
        <f>IF(OR(BadRunsEye!$D32="Fail",BadRunsEye!$D32="Borderline Fail"),BadRunsEye!$A32,0)</f>
        <v>0</v>
      </c>
      <c r="N32" s="5" t="str">
        <f t="shared" si="5"/>
        <v>same</v>
      </c>
    </row>
    <row r="33" spans="1:27" s="5" customFormat="1" x14ac:dyDescent="0.3">
      <c r="A33" s="5" t="str">
        <f>IF(AnalyData!$AH33="pass",AnalyData!$A33,0)</f>
        <v>150203_M00766_0074_000000000-AAUMH</v>
      </c>
      <c r="B33" s="5" t="str">
        <f>IF(OR(BadRunsEye!$D33="Pass",BadRunsEye!$D33="Borderline Pass"),BadRunsEye!$A33,0)</f>
        <v>150203_M00766_0074_000000000-AAUMH</v>
      </c>
      <c r="C33" s="5" t="str">
        <f t="shared" si="0"/>
        <v>same</v>
      </c>
      <c r="H33" s="5" t="str">
        <f t="shared" si="1"/>
        <v>no</v>
      </c>
      <c r="I33" s="5" t="str">
        <f t="shared" si="2"/>
        <v>no</v>
      </c>
      <c r="J33" s="5" t="str">
        <f t="shared" si="3"/>
        <v>no</v>
      </c>
      <c r="K33" s="5" t="str">
        <f t="shared" si="4"/>
        <v>yes</v>
      </c>
      <c r="L33" s="5">
        <f>IF(AnalyData!$AH33="fail",AnalyData!$A33,0)</f>
        <v>0</v>
      </c>
      <c r="M33" s="5">
        <f>IF(OR(BadRunsEye!$D33="Fail",BadRunsEye!$D33="Borderline Fail"),BadRunsEye!$A33,0)</f>
        <v>0</v>
      </c>
      <c r="N33" s="5" t="str">
        <f t="shared" si="5"/>
        <v>same</v>
      </c>
    </row>
    <row r="34" spans="1:27" s="5" customFormat="1" x14ac:dyDescent="0.3">
      <c r="A34" s="8">
        <f>IF(AnalyData!$AH34="pass",AnalyData!$A34,0)</f>
        <v>0</v>
      </c>
      <c r="B34" s="8" t="str">
        <f>IF(OR(BadRunsEye!$D34="Pass",BadRunsEye!$D34="Borderline Pass"),BadRunsEye!$A34,0)</f>
        <v>150203_M02641_0028_000000000-ACBYG</v>
      </c>
      <c r="C34" s="8" t="str">
        <f t="shared" si="0"/>
        <v>diff</v>
      </c>
      <c r="D34" s="8" t="s">
        <v>110</v>
      </c>
      <c r="E34" s="8"/>
      <c r="F34" s="8" t="str">
        <f t="shared" si="6"/>
        <v>no</v>
      </c>
      <c r="H34" s="5" t="str">
        <f t="shared" si="1"/>
        <v>yes</v>
      </c>
      <c r="I34" s="5" t="str">
        <f t="shared" si="2"/>
        <v>no</v>
      </c>
      <c r="J34" s="5" t="str">
        <f t="shared" si="3"/>
        <v>no</v>
      </c>
      <c r="K34" s="5" t="str">
        <f t="shared" si="4"/>
        <v>no</v>
      </c>
      <c r="L34" s="5" t="str">
        <f>IF(AnalyData!$AH34="fail",AnalyData!$A34,0)</f>
        <v>150203_M02641_0028_000000000-ACBYG</v>
      </c>
      <c r="M34" s="5">
        <f>IF(OR(BadRunsEye!$D34="Fail",BadRunsEye!$D34="Borderline Fail"),BadRunsEye!$A34,0)</f>
        <v>0</v>
      </c>
      <c r="N34" s="5" t="str">
        <f t="shared" si="5"/>
        <v>diff</v>
      </c>
      <c r="O34" s="8" t="s">
        <v>110</v>
      </c>
      <c r="P34" s="8"/>
      <c r="Q34" s="8" t="str">
        <f t="shared" si="7"/>
        <v>yes</v>
      </c>
    </row>
    <row r="35" spans="1:27" s="5" customFormat="1" x14ac:dyDescent="0.3">
      <c r="A35" s="5" t="str">
        <f>IF(AnalyData!$AH35="pass",AnalyData!$A35,0)</f>
        <v>150205_M00766_0075_000000000-ACC43</v>
      </c>
      <c r="B35" s="5" t="str">
        <f>IF(OR(BadRunsEye!$D35="Pass",BadRunsEye!$D35="Borderline Pass"),BadRunsEye!$A35,0)</f>
        <v>150205_M00766_0075_000000000-ACC43</v>
      </c>
      <c r="C35" s="5" t="str">
        <f t="shared" si="0"/>
        <v>same</v>
      </c>
      <c r="H35" s="5" t="str">
        <f t="shared" si="1"/>
        <v>no</v>
      </c>
      <c r="I35" s="5" t="str">
        <f t="shared" si="2"/>
        <v>no</v>
      </c>
      <c r="J35" s="5" t="str">
        <f t="shared" si="3"/>
        <v>no</v>
      </c>
      <c r="K35" s="5" t="str">
        <f t="shared" si="4"/>
        <v>yes</v>
      </c>
      <c r="L35" s="5">
        <f>IF(AnalyData!$AH35="fail",AnalyData!$A35,0)</f>
        <v>0</v>
      </c>
      <c r="M35" s="5">
        <f>IF(OR(BadRunsEye!$D35="Fail",BadRunsEye!$D35="Borderline Fail"),BadRunsEye!$A35,0)</f>
        <v>0</v>
      </c>
      <c r="N35" s="5" t="str">
        <f t="shared" si="5"/>
        <v>same</v>
      </c>
    </row>
    <row r="36" spans="1:27" s="5" customFormat="1" x14ac:dyDescent="0.3">
      <c r="A36" s="5">
        <f>IF(AnalyData!$AH36="pass",AnalyData!$A36,0)</f>
        <v>0</v>
      </c>
      <c r="B36" s="5">
        <f>IF(OR(BadRunsEye!$D36="Pass",BadRunsEye!$D36="Borderline Pass"),BadRunsEye!$A36,0)</f>
        <v>0</v>
      </c>
      <c r="C36" s="5" t="str">
        <f t="shared" si="0"/>
        <v>same</v>
      </c>
      <c r="D36" s="13"/>
      <c r="E36" s="13"/>
      <c r="H36" s="5" t="str">
        <f t="shared" si="1"/>
        <v>no</v>
      </c>
      <c r="I36" s="5" t="str">
        <f t="shared" si="2"/>
        <v>no</v>
      </c>
      <c r="J36" s="5" t="str">
        <f t="shared" si="3"/>
        <v>yes</v>
      </c>
      <c r="K36" s="5" t="str">
        <f t="shared" si="4"/>
        <v>no</v>
      </c>
      <c r="L36" s="5" t="str">
        <f>IF(AnalyData!$AH36="fail",AnalyData!$A36,0)</f>
        <v>150224_M00766_0078_000000000-ACMP5</v>
      </c>
      <c r="M36" s="5" t="str">
        <f>IF(OR(BadRunsEye!$D36="Fail",BadRunsEye!$D36="Borderline Fail"),BadRunsEye!$A36,0)</f>
        <v>150224_M00766_0078_000000000-ACMP5</v>
      </c>
      <c r="N36" s="5" t="str">
        <f t="shared" si="5"/>
        <v>same</v>
      </c>
      <c r="O36" s="13"/>
    </row>
    <row r="37" spans="1:27" s="5" customFormat="1" x14ac:dyDescent="0.3">
      <c r="A37" s="5">
        <f>IF(AnalyData!$AH37="pass",AnalyData!$A37,0)</f>
        <v>0</v>
      </c>
      <c r="B37" s="5">
        <f>IF(OR(BadRunsEye!$D37="Pass",BadRunsEye!$D37="Borderline Pass"),BadRunsEye!$A37,0)</f>
        <v>0</v>
      </c>
      <c r="C37" s="5" t="str">
        <f t="shared" si="0"/>
        <v>same</v>
      </c>
      <c r="H37" s="5" t="str">
        <f t="shared" si="1"/>
        <v>no</v>
      </c>
      <c r="I37" s="5" t="str">
        <f t="shared" si="2"/>
        <v>no</v>
      </c>
      <c r="J37" s="5" t="str">
        <f t="shared" si="3"/>
        <v>yes</v>
      </c>
      <c r="K37" s="5" t="str">
        <f t="shared" si="4"/>
        <v>no</v>
      </c>
      <c r="L37" s="5" t="str">
        <f>IF(AnalyData!$AH37="fail",AnalyData!$A37,0)</f>
        <v>150309_M02641_0035_000000000-ACC3J</v>
      </c>
      <c r="M37" s="5" t="str">
        <f>IF(OR(BadRunsEye!$D37="Fail",BadRunsEye!$D37="Borderline Fail"),BadRunsEye!$A37,0)</f>
        <v>150309_M02641_0035_000000000-ACC3J</v>
      </c>
      <c r="N37" s="5" t="str">
        <f t="shared" si="5"/>
        <v>same</v>
      </c>
      <c r="R37" s="12"/>
    </row>
    <row r="38" spans="1:27" s="5" customFormat="1" x14ac:dyDescent="0.3">
      <c r="A38" s="5" t="str">
        <f>IF(AnalyData!$AH38="pass",AnalyData!$A38,0)</f>
        <v>150311_M00766_0081_000000000-ACN0W</v>
      </c>
      <c r="B38" s="5" t="str">
        <f>IF(OR(BadRunsEye!$D38="Pass",BadRunsEye!$D38="Borderline Pass"),BadRunsEye!$A38,0)</f>
        <v>150311_M00766_0081_000000000-ACN0W</v>
      </c>
      <c r="C38" s="5" t="str">
        <f t="shared" si="0"/>
        <v>same</v>
      </c>
      <c r="H38" s="5" t="str">
        <f t="shared" si="1"/>
        <v>no</v>
      </c>
      <c r="I38" s="5" t="str">
        <f t="shared" si="2"/>
        <v>no</v>
      </c>
      <c r="J38" s="5" t="str">
        <f t="shared" si="3"/>
        <v>no</v>
      </c>
      <c r="K38" s="5" t="str">
        <f t="shared" si="4"/>
        <v>yes</v>
      </c>
      <c r="L38" s="5">
        <f>IF(AnalyData!$AH38="fail",AnalyData!$A38,0)</f>
        <v>0</v>
      </c>
      <c r="M38" s="5">
        <f>IF(OR(BadRunsEye!$D38="Fail",BadRunsEye!$D38="Borderline Fail"),BadRunsEye!$A38,0)</f>
        <v>0</v>
      </c>
      <c r="N38" s="5" t="str">
        <f t="shared" si="5"/>
        <v>same</v>
      </c>
    </row>
    <row r="39" spans="1:27" s="5" customFormat="1" x14ac:dyDescent="0.3">
      <c r="A39" s="5" t="str">
        <f>IF(AnalyData!$AH39="pass",AnalyData!$A39,0)</f>
        <v>150311_M02641_0036_000000000-AD8VB</v>
      </c>
      <c r="B39" s="5" t="str">
        <f>IF(OR(BadRunsEye!$D39="Pass",BadRunsEye!$D39="Borderline Pass"),BadRunsEye!$A39,0)</f>
        <v>150311_M02641_0036_000000000-AD8VB</v>
      </c>
      <c r="C39" s="5" t="str">
        <f t="shared" si="0"/>
        <v>same</v>
      </c>
      <c r="H39" s="5" t="str">
        <f t="shared" si="1"/>
        <v>no</v>
      </c>
      <c r="I39" s="5" t="str">
        <f t="shared" si="2"/>
        <v>no</v>
      </c>
      <c r="J39" s="5" t="str">
        <f t="shared" si="3"/>
        <v>no</v>
      </c>
      <c r="K39" s="5" t="str">
        <f t="shared" si="4"/>
        <v>yes</v>
      </c>
      <c r="L39" s="5">
        <f>IF(AnalyData!$AH39="fail",AnalyData!$A39,0)</f>
        <v>0</v>
      </c>
      <c r="M39" s="5">
        <f>IF(OR(BadRunsEye!$D39="Fail",BadRunsEye!$D39="Borderline Fail"),BadRunsEye!$A39,0)</f>
        <v>0</v>
      </c>
      <c r="N39" s="5" t="str">
        <f t="shared" si="5"/>
        <v>same</v>
      </c>
    </row>
    <row r="40" spans="1:27" s="5" customFormat="1" x14ac:dyDescent="0.3">
      <c r="A40" s="5" t="str">
        <f>IF(AnalyData!$AH40="pass",AnalyData!$A40,0)</f>
        <v>150402_M00766_0087_000000000-ACCAY</v>
      </c>
      <c r="B40" s="5" t="str">
        <f>IF(OR(BadRunsEye!$D40="Pass",BadRunsEye!$D40="Borderline Pass"),BadRunsEye!$A40,0)</f>
        <v>150402_M00766_0087_000000000-ACCAY</v>
      </c>
      <c r="C40" s="5" t="str">
        <f t="shared" si="0"/>
        <v>same</v>
      </c>
      <c r="H40" s="5" t="str">
        <f t="shared" si="1"/>
        <v>no</v>
      </c>
      <c r="I40" s="5" t="str">
        <f t="shared" si="2"/>
        <v>no</v>
      </c>
      <c r="J40" s="5" t="str">
        <f t="shared" si="3"/>
        <v>no</v>
      </c>
      <c r="K40" s="5" t="str">
        <f t="shared" si="4"/>
        <v>yes</v>
      </c>
      <c r="L40" s="5">
        <f>IF(AnalyData!$AH40="fail",AnalyData!$A40,0)</f>
        <v>0</v>
      </c>
      <c r="M40" s="5">
        <f>IF(OR(BadRunsEye!$D40="Fail",BadRunsEye!$D40="Borderline Fail"),BadRunsEye!$A40,0)</f>
        <v>0</v>
      </c>
      <c r="N40" s="5" t="str">
        <f t="shared" si="5"/>
        <v>same</v>
      </c>
    </row>
    <row r="41" spans="1:27" s="5" customFormat="1" x14ac:dyDescent="0.3">
      <c r="A41" s="5" t="str">
        <f>IF(AnalyData!$AH41="pass",AnalyData!$A41,0)</f>
        <v>150414_M00766_0090_000000000-AAU39</v>
      </c>
      <c r="B41" s="5" t="str">
        <f>IF(OR(BadRunsEye!$D41="Pass",BadRunsEye!$D41="Borderline Pass"),BadRunsEye!$A41,0)</f>
        <v>150414_M00766_0090_000000000-AAU39</v>
      </c>
      <c r="C41" s="5" t="str">
        <f t="shared" si="0"/>
        <v>same</v>
      </c>
      <c r="H41" s="5" t="str">
        <f t="shared" si="1"/>
        <v>no</v>
      </c>
      <c r="I41" s="5" t="str">
        <f t="shared" si="2"/>
        <v>no</v>
      </c>
      <c r="J41" s="5" t="str">
        <f t="shared" si="3"/>
        <v>no</v>
      </c>
      <c r="K41" s="5" t="str">
        <f t="shared" si="4"/>
        <v>yes</v>
      </c>
      <c r="L41" s="5">
        <f>IF(AnalyData!$AH41="fail",AnalyData!$A41,0)</f>
        <v>0</v>
      </c>
      <c r="M41" s="5">
        <f>IF(OR(BadRunsEye!$D41="Fail",BadRunsEye!$D41="Borderline Fail"),BadRunsEye!$A41,0)</f>
        <v>0</v>
      </c>
      <c r="N41" s="5" t="str">
        <f t="shared" si="5"/>
        <v>same</v>
      </c>
    </row>
    <row r="42" spans="1:27" s="5" customFormat="1" x14ac:dyDescent="0.3">
      <c r="A42" s="5">
        <f>IF(AnalyData!$AH42="pass",AnalyData!$A42,0)</f>
        <v>0</v>
      </c>
      <c r="B42" s="5">
        <f>IF(OR(BadRunsEye!$D42="Pass",BadRunsEye!$D42="Borderline Pass"),BadRunsEye!$A42,0)</f>
        <v>0</v>
      </c>
      <c r="C42" s="5" t="str">
        <f t="shared" si="0"/>
        <v>same</v>
      </c>
      <c r="D42" s="13"/>
      <c r="E42" s="13"/>
      <c r="H42" s="5" t="str">
        <f t="shared" si="1"/>
        <v>no</v>
      </c>
      <c r="I42" s="5" t="str">
        <f t="shared" si="2"/>
        <v>no</v>
      </c>
      <c r="J42" s="5" t="str">
        <f t="shared" si="3"/>
        <v>yes</v>
      </c>
      <c r="K42" s="5" t="str">
        <f t="shared" si="4"/>
        <v>no</v>
      </c>
      <c r="L42" s="5" t="str">
        <f>IF(AnalyData!$AH42="fail",AnalyData!$A42,0)</f>
        <v>150427_M02641_0042_000000000-AD8LB</v>
      </c>
      <c r="M42" s="5" t="str">
        <f>IF(OR(BadRunsEye!$D42="Fail",BadRunsEye!$D42="Borderline Fail"),BadRunsEye!$A42,0)</f>
        <v>150427_M02641_0042_000000000-AD8LB</v>
      </c>
      <c r="N42" s="5" t="str">
        <f t="shared" si="5"/>
        <v>same</v>
      </c>
      <c r="O42" s="13"/>
    </row>
    <row r="43" spans="1:27" s="5" customFormat="1" x14ac:dyDescent="0.3">
      <c r="A43" s="5" t="str">
        <f>IF(AnalyData!$AH43="pass",AnalyData!$A43,0)</f>
        <v>150430_M00766_0092_000000000-AD77P</v>
      </c>
      <c r="B43" s="5" t="str">
        <f>IF(OR(BadRunsEye!$D43="Pass",BadRunsEye!$D43="Borderline Pass"),BadRunsEye!$A43,0)</f>
        <v>150430_M00766_0092_000000000-AD77P</v>
      </c>
      <c r="C43" s="5" t="str">
        <f t="shared" si="0"/>
        <v>same</v>
      </c>
      <c r="H43" s="5" t="str">
        <f t="shared" si="1"/>
        <v>no</v>
      </c>
      <c r="I43" s="5" t="str">
        <f t="shared" si="2"/>
        <v>no</v>
      </c>
      <c r="J43" s="5" t="str">
        <f t="shared" si="3"/>
        <v>no</v>
      </c>
      <c r="K43" s="5" t="str">
        <f t="shared" si="4"/>
        <v>yes</v>
      </c>
      <c r="L43" s="5">
        <f>IF(AnalyData!$AH43="fail",AnalyData!$A43,0)</f>
        <v>0</v>
      </c>
      <c r="M43" s="5">
        <f>IF(OR(BadRunsEye!$D43="Fail",BadRunsEye!$D43="Borderline Fail"),BadRunsEye!$A43,0)</f>
        <v>0</v>
      </c>
      <c r="N43" s="5" t="str">
        <f t="shared" si="5"/>
        <v>same</v>
      </c>
    </row>
    <row r="44" spans="1:27" s="5" customFormat="1" x14ac:dyDescent="0.3">
      <c r="A44" s="5" t="str">
        <f>IF(AnalyData!$AH44="pass",AnalyData!$A44,0)</f>
        <v>150506_M00766_0094_000000000-AEVP8</v>
      </c>
      <c r="B44" s="5" t="str">
        <f>IF(OR(BadRunsEye!$D44="Pass",BadRunsEye!$D44="Borderline Pass"),BadRunsEye!$A44,0)</f>
        <v>150506_M00766_0094_000000000-AEVP8</v>
      </c>
      <c r="C44" s="5" t="str">
        <f t="shared" si="0"/>
        <v>same</v>
      </c>
      <c r="H44" s="5" t="str">
        <f t="shared" si="1"/>
        <v>no</v>
      </c>
      <c r="I44" s="5" t="str">
        <f t="shared" si="2"/>
        <v>no</v>
      </c>
      <c r="J44" s="5" t="str">
        <f t="shared" si="3"/>
        <v>no</v>
      </c>
      <c r="K44" s="5" t="str">
        <f t="shared" si="4"/>
        <v>yes</v>
      </c>
      <c r="L44" s="5">
        <f>IF(AnalyData!$AH44="fail",AnalyData!$A44,0)</f>
        <v>0</v>
      </c>
      <c r="M44" s="5">
        <f>IF(OR(BadRunsEye!$D44="Fail",BadRunsEye!$D44="Borderline Fail"),BadRunsEye!$A44,0)</f>
        <v>0</v>
      </c>
      <c r="N44" s="5" t="str">
        <f t="shared" si="5"/>
        <v>same</v>
      </c>
    </row>
    <row r="45" spans="1:27" x14ac:dyDescent="0.3">
      <c r="A45" s="5" t="str">
        <f>IF(AnalyData!$AH45="pass",AnalyData!$A45,0)</f>
        <v>150508_M00766_0096_000000000-AF9MW</v>
      </c>
      <c r="B45" s="5" t="str">
        <f>IF(OR(BadRunsEye!$D45="Pass",BadRunsEye!$D45="Borderline Pass"),BadRunsEye!$A45,0)</f>
        <v>150508_M00766_0096_000000000-AF9MW</v>
      </c>
      <c r="C45" s="5" t="str">
        <f t="shared" si="0"/>
        <v>same</v>
      </c>
      <c r="D45" s="5"/>
      <c r="E45" s="5"/>
      <c r="F45" s="5"/>
      <c r="H45" t="str">
        <f t="shared" si="1"/>
        <v>no</v>
      </c>
      <c r="I45" t="str">
        <f t="shared" si="2"/>
        <v>no</v>
      </c>
      <c r="J45" t="str">
        <f t="shared" si="3"/>
        <v>no</v>
      </c>
      <c r="K45" s="6" t="str">
        <f t="shared" si="4"/>
        <v>yes</v>
      </c>
      <c r="L45">
        <f>IF(AnalyData!$AH45="fail",AnalyData!$A45,0)</f>
        <v>0</v>
      </c>
      <c r="M45" s="5">
        <f>IF(OR(BadRunsEye!$D45="Fail",BadRunsEye!$D45="Borderline Fail"),BadRunsEye!$A45,0)</f>
        <v>0</v>
      </c>
      <c r="N45" s="5" t="str">
        <f t="shared" si="5"/>
        <v>same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s="5" customFormat="1" x14ac:dyDescent="0.3">
      <c r="A46" s="5" t="str">
        <f>IF(AnalyData!$AH46="pass",AnalyData!$A46,0)</f>
        <v>150508_M02641_0047_000000000-AF7NG</v>
      </c>
      <c r="B46" s="5" t="str">
        <f>IF(OR(BadRunsEye!$D46="Pass",BadRunsEye!$D46="Borderline Pass"),BadRunsEye!$A46,0)</f>
        <v>150508_M02641_0047_000000000-AF7NG</v>
      </c>
      <c r="C46" s="5" t="str">
        <f t="shared" si="0"/>
        <v>same</v>
      </c>
      <c r="H46" s="5" t="str">
        <f t="shared" si="1"/>
        <v>no</v>
      </c>
      <c r="I46" s="5" t="str">
        <f t="shared" si="2"/>
        <v>no</v>
      </c>
      <c r="J46" s="5" t="str">
        <f t="shared" si="3"/>
        <v>no</v>
      </c>
      <c r="K46" s="5" t="str">
        <f t="shared" si="4"/>
        <v>yes</v>
      </c>
      <c r="L46" s="5">
        <f>IF(AnalyData!$AH46="fail",AnalyData!$A46,0)</f>
        <v>0</v>
      </c>
      <c r="M46" s="5">
        <f>IF(OR(BadRunsEye!$D46="Fail",BadRunsEye!$D46="Borderline Fail"),BadRunsEye!$A46,0)</f>
        <v>0</v>
      </c>
      <c r="N46" s="5" t="str">
        <f t="shared" si="5"/>
        <v>same</v>
      </c>
    </row>
    <row r="47" spans="1:27" x14ac:dyDescent="0.3">
      <c r="A47" s="5">
        <f>IF(AnalyData!$AH47="pass",AnalyData!$A47,0)</f>
        <v>0</v>
      </c>
      <c r="B47" s="5">
        <f>IF(OR(BadRunsEye!$D47="Pass",BadRunsEye!$D47="Borderline Pass"),BadRunsEye!$A47,0)</f>
        <v>0</v>
      </c>
      <c r="C47" s="5" t="str">
        <f t="shared" si="0"/>
        <v>same</v>
      </c>
      <c r="D47" s="5"/>
      <c r="E47" s="5"/>
      <c r="F47" s="5"/>
      <c r="H47" t="str">
        <f t="shared" si="1"/>
        <v>no</v>
      </c>
      <c r="I47" t="str">
        <f t="shared" si="2"/>
        <v>no</v>
      </c>
      <c r="J47" t="str">
        <f t="shared" si="3"/>
        <v>yes</v>
      </c>
      <c r="K47" s="6" t="str">
        <f t="shared" si="4"/>
        <v>no</v>
      </c>
      <c r="L47" t="str">
        <f>IF(AnalyData!$AH47="fail",AnalyData!$A47,0)</f>
        <v>150511_M02641_0048_000000000-AEUGT</v>
      </c>
      <c r="M47" s="5" t="str">
        <f>IF(OR(BadRunsEye!$D47="Fail",BadRunsEye!$D47="Borderline Fail"),BadRunsEye!$A47,0)</f>
        <v>150511_M02641_0048_000000000-AEUGT</v>
      </c>
      <c r="N47" s="5" t="str">
        <f t="shared" si="5"/>
        <v>same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 t="str">
        <f>IF(AnalyData!$AH48="pass",AnalyData!$A48,0)</f>
        <v>150516_M00766_0099_000000000-AF81F</v>
      </c>
      <c r="B48" s="5" t="str">
        <f>IF(OR(BadRunsEye!$D48="Pass",BadRunsEye!$D48="Borderline Pass"),BadRunsEye!$A48,0)</f>
        <v>150516_M00766_0099_000000000-AF81F</v>
      </c>
      <c r="C48" s="5" t="str">
        <f t="shared" si="0"/>
        <v>same</v>
      </c>
      <c r="D48" s="5"/>
      <c r="E48" s="5"/>
      <c r="F48" s="5"/>
      <c r="H48" t="str">
        <f t="shared" si="1"/>
        <v>no</v>
      </c>
      <c r="I48" t="str">
        <f t="shared" si="2"/>
        <v>no</v>
      </c>
      <c r="J48" t="str">
        <f t="shared" si="3"/>
        <v>no</v>
      </c>
      <c r="K48" s="6" t="str">
        <f t="shared" si="4"/>
        <v>yes</v>
      </c>
      <c r="L48">
        <f>IF(AnalyData!$AH48="fail",AnalyData!$A48,0)</f>
        <v>0</v>
      </c>
      <c r="M48" s="5">
        <f>IF(OR(BadRunsEye!$D48="Fail",BadRunsEye!$D48="Borderline Fail"),BadRunsEye!$A48,0)</f>
        <v>0</v>
      </c>
      <c r="N48" s="5" t="str">
        <f t="shared" si="5"/>
        <v>same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8">
        <f>IF(AnalyData!$AH49="pass",AnalyData!$A49,0)</f>
        <v>0</v>
      </c>
      <c r="B49" s="8" t="str">
        <f>IF(OR(BadRunsEye!$D49="Pass",BadRunsEye!$D49="Borderline Pass"),BadRunsEye!$A49,0)</f>
        <v>150521_M02641_0051_000000000-AF9JH</v>
      </c>
      <c r="C49" s="8" t="str">
        <f t="shared" si="0"/>
        <v>diff</v>
      </c>
      <c r="D49" s="8" t="s">
        <v>133</v>
      </c>
      <c r="E49" s="8"/>
      <c r="F49" s="8" t="str">
        <f t="shared" si="6"/>
        <v>no</v>
      </c>
      <c r="H49" t="str">
        <f t="shared" si="1"/>
        <v>yes</v>
      </c>
      <c r="I49" t="str">
        <f t="shared" si="2"/>
        <v>no</v>
      </c>
      <c r="J49" s="6" t="str">
        <f t="shared" si="3"/>
        <v>no</v>
      </c>
      <c r="K49" t="str">
        <f t="shared" si="4"/>
        <v>no</v>
      </c>
      <c r="L49" t="str">
        <f>IF(AnalyData!$AH49="fail",AnalyData!$A49,0)</f>
        <v>150521_M02641_0051_000000000-AF9JH</v>
      </c>
      <c r="M49" s="5">
        <f>IF(OR(BadRunsEye!$D49="Fail",BadRunsEye!$D49="Borderline Fail"),BadRunsEye!$A49,0)</f>
        <v>0</v>
      </c>
      <c r="N49" s="5" t="str">
        <f t="shared" si="5"/>
        <v>diff</v>
      </c>
      <c r="O49" s="8" t="s">
        <v>133</v>
      </c>
      <c r="P49" s="8"/>
      <c r="Q49" s="8" t="str">
        <f t="shared" si="7"/>
        <v>yes</v>
      </c>
      <c r="R49" s="5"/>
      <c r="S49" s="5"/>
      <c r="T49" s="5"/>
      <c r="U49" s="5"/>
      <c r="V49" s="12"/>
      <c r="W49" s="12"/>
      <c r="X49" s="5"/>
      <c r="Y49" s="5"/>
      <c r="Z49" s="5"/>
      <c r="AA49" s="5"/>
    </row>
    <row r="50" spans="1:27" s="5" customFormat="1" x14ac:dyDescent="0.3">
      <c r="A50" s="5" t="str">
        <f>IF(AnalyData!$AH50="pass",AnalyData!$A50,0)</f>
        <v>150522_M00766_0103_000000000-AF9M3</v>
      </c>
      <c r="B50" s="5" t="str">
        <f>IF(OR(BadRunsEye!$D50="Pass",BadRunsEye!$D50="Borderline Pass"),BadRunsEye!$A50,0)</f>
        <v>150522_M00766_0103_000000000-AF9M3</v>
      </c>
      <c r="C50" s="5" t="str">
        <f t="shared" si="0"/>
        <v>same</v>
      </c>
      <c r="H50" s="5" t="str">
        <f t="shared" si="1"/>
        <v>no</v>
      </c>
      <c r="I50" s="5" t="str">
        <f t="shared" si="2"/>
        <v>no</v>
      </c>
      <c r="J50" s="5" t="str">
        <f t="shared" si="3"/>
        <v>no</v>
      </c>
      <c r="K50" s="5" t="str">
        <f t="shared" si="4"/>
        <v>yes</v>
      </c>
      <c r="L50" s="5">
        <f>IF(AnalyData!$AH50="fail",AnalyData!$A50,0)</f>
        <v>0</v>
      </c>
      <c r="M50" s="5">
        <f>IF(OR(BadRunsEye!$D50="Fail",BadRunsEye!$D50="Borderline Fail"),BadRunsEye!$A50,0)</f>
        <v>0</v>
      </c>
      <c r="N50" s="5" t="str">
        <f t="shared" si="5"/>
        <v>same</v>
      </c>
    </row>
    <row r="51" spans="1:27" x14ac:dyDescent="0.3">
      <c r="A51" s="8">
        <f>IF(AnalyData!$AH51="pass",AnalyData!$A51,0)</f>
        <v>0</v>
      </c>
      <c r="B51" s="8" t="str">
        <f>IF(OR(BadRunsEye!$D51="Pass",BadRunsEye!$D51="Borderline Pass"),BadRunsEye!$A51,0)</f>
        <v>150522_M02641_0052_000000000-AF82F</v>
      </c>
      <c r="C51" s="8" t="str">
        <f t="shared" si="0"/>
        <v>diff</v>
      </c>
      <c r="D51" s="8" t="s">
        <v>135</v>
      </c>
      <c r="E51" s="8"/>
      <c r="F51" s="8" t="str">
        <f t="shared" si="6"/>
        <v>no</v>
      </c>
      <c r="H51" t="str">
        <f t="shared" si="1"/>
        <v>yes</v>
      </c>
      <c r="I51" t="str">
        <f t="shared" si="2"/>
        <v>no</v>
      </c>
      <c r="J51" t="str">
        <f t="shared" si="3"/>
        <v>no</v>
      </c>
      <c r="K51" s="6" t="str">
        <f t="shared" si="4"/>
        <v>no</v>
      </c>
      <c r="L51" t="str">
        <f>IF(AnalyData!$AH51="fail",AnalyData!$A51,0)</f>
        <v>150522_M02641_0052_000000000-AF82F</v>
      </c>
      <c r="M51" s="5">
        <f>IF(OR(BadRunsEye!$D51="Fail",BadRunsEye!$D51="Borderline Fail"),BadRunsEye!$A51,0)</f>
        <v>0</v>
      </c>
      <c r="N51" s="5" t="str">
        <f t="shared" si="5"/>
        <v>diff</v>
      </c>
      <c r="O51" s="8" t="s">
        <v>135</v>
      </c>
      <c r="P51" s="8"/>
      <c r="Q51" s="8" t="str">
        <f t="shared" si="7"/>
        <v>yes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8">
        <f>IF(AnalyData!$AH52="pass",AnalyData!$A52,0)</f>
        <v>0</v>
      </c>
      <c r="B52" s="8" t="str">
        <f>IF(OR(BadRunsEye!$D52="Pass",BadRunsEye!$D52="Borderline Pass"),BadRunsEye!$A52,0)</f>
        <v>150601_M00766_0107_000000000-AF9N8</v>
      </c>
      <c r="C52" s="8" t="str">
        <f t="shared" si="0"/>
        <v>diff</v>
      </c>
      <c r="D52" s="8" t="s">
        <v>137</v>
      </c>
      <c r="E52" s="8"/>
      <c r="F52" s="8" t="str">
        <f t="shared" si="6"/>
        <v>no</v>
      </c>
      <c r="H52" t="str">
        <f t="shared" si="1"/>
        <v>yes</v>
      </c>
      <c r="I52" t="str">
        <f t="shared" si="2"/>
        <v>no</v>
      </c>
      <c r="J52" t="str">
        <f t="shared" si="3"/>
        <v>no</v>
      </c>
      <c r="K52" s="6" t="str">
        <f t="shared" si="4"/>
        <v>no</v>
      </c>
      <c r="L52" t="str">
        <f>IF(AnalyData!$AH52="fail",AnalyData!$A52,0)</f>
        <v>150601_M00766_0107_000000000-AF9N8</v>
      </c>
      <c r="M52" s="5">
        <f>IF(OR(BadRunsEye!$D52="Fail",BadRunsEye!$D52="Borderline Fail"),BadRunsEye!$A52,0)</f>
        <v>0</v>
      </c>
      <c r="N52" s="5" t="str">
        <f t="shared" si="5"/>
        <v>diff</v>
      </c>
      <c r="O52" s="8" t="s">
        <v>137</v>
      </c>
      <c r="P52" s="8"/>
      <c r="Q52" s="8" t="str">
        <f t="shared" si="7"/>
        <v>yes</v>
      </c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s="5" customFormat="1" x14ac:dyDescent="0.3">
      <c r="A53" s="5" t="str">
        <f>IF(AnalyData!$AH53="pass",AnalyData!$A53,0)</f>
        <v>150602_M00766_0108_000000000-AFMB8</v>
      </c>
      <c r="B53" s="5" t="str">
        <f>IF(OR(BadRunsEye!$D53="Pass",BadRunsEye!$D53="Borderline Pass"),BadRunsEye!$A53,0)</f>
        <v>150602_M00766_0108_000000000-AFMB8</v>
      </c>
      <c r="C53" s="5" t="str">
        <f t="shared" si="0"/>
        <v>same</v>
      </c>
      <c r="H53" s="5" t="str">
        <f t="shared" si="1"/>
        <v>no</v>
      </c>
      <c r="I53" s="5" t="str">
        <f t="shared" si="2"/>
        <v>no</v>
      </c>
      <c r="J53" s="5" t="str">
        <f t="shared" si="3"/>
        <v>no</v>
      </c>
      <c r="K53" s="5" t="str">
        <f t="shared" si="4"/>
        <v>yes</v>
      </c>
      <c r="L53" s="5">
        <f>IF(AnalyData!$AH53="fail",AnalyData!$A53,0)</f>
        <v>0</v>
      </c>
      <c r="M53" s="5">
        <f>IF(OR(BadRunsEye!$D53="Fail",BadRunsEye!$D53="Borderline Fail"),BadRunsEye!$A53,0)</f>
        <v>0</v>
      </c>
      <c r="N53" s="5" t="str">
        <f t="shared" si="5"/>
        <v>same</v>
      </c>
    </row>
    <row r="54" spans="1:27" x14ac:dyDescent="0.3">
      <c r="A54" s="8">
        <f>IF(AnalyData!$AH54="pass",AnalyData!$A54,0)</f>
        <v>0</v>
      </c>
      <c r="B54" s="8" t="str">
        <f>IF(OR(BadRunsEye!$D54="Pass",BadRunsEye!$D54="Borderline Pass"),BadRunsEye!$A54,0)</f>
        <v>150603_M02641_0056_000000000-AEY8R</v>
      </c>
      <c r="C54" s="8" t="str">
        <f t="shared" si="0"/>
        <v>diff</v>
      </c>
      <c r="D54" s="8" t="s">
        <v>141</v>
      </c>
      <c r="E54" s="8"/>
      <c r="F54" s="8" t="str">
        <f t="shared" si="6"/>
        <v>no</v>
      </c>
      <c r="H54" t="str">
        <f t="shared" si="1"/>
        <v>yes</v>
      </c>
      <c r="I54" s="6" t="str">
        <f t="shared" si="2"/>
        <v>no</v>
      </c>
      <c r="J54" t="str">
        <f t="shared" si="3"/>
        <v>no</v>
      </c>
      <c r="K54" t="str">
        <f t="shared" si="4"/>
        <v>no</v>
      </c>
      <c r="L54" t="str">
        <f>IF(AnalyData!$AH54="fail",AnalyData!$A54,0)</f>
        <v>150603_M02641_0056_000000000-AEY8R</v>
      </c>
      <c r="M54" s="5">
        <f>IF(OR(BadRunsEye!$D54="Fail",BadRunsEye!$D54="Borderline Fail"),BadRunsEye!$A54,0)</f>
        <v>0</v>
      </c>
      <c r="N54" s="5" t="str">
        <f t="shared" si="5"/>
        <v>diff</v>
      </c>
      <c r="O54" s="8" t="s">
        <v>141</v>
      </c>
      <c r="P54" s="8"/>
      <c r="Q54" s="8" t="str">
        <f t="shared" si="7"/>
        <v>yes</v>
      </c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s="5" customFormat="1" x14ac:dyDescent="0.3">
      <c r="A55" s="5" t="str">
        <f>IF(AnalyData!$AH55="pass",AnalyData!$A55,0)</f>
        <v>150604_M00766_0109_000000000-AFJ62</v>
      </c>
      <c r="B55" s="5" t="str">
        <f>IF(OR(BadRunsEye!$D55="Pass",BadRunsEye!$D55="Borderline Pass"),BadRunsEye!$A55,0)</f>
        <v>150604_M00766_0109_000000000-AFJ62</v>
      </c>
      <c r="C55" s="5" t="str">
        <f t="shared" si="0"/>
        <v>same</v>
      </c>
      <c r="H55" s="5" t="str">
        <f t="shared" si="1"/>
        <v>no</v>
      </c>
      <c r="I55" s="5" t="str">
        <f t="shared" si="2"/>
        <v>no</v>
      </c>
      <c r="J55" s="5" t="str">
        <f t="shared" si="3"/>
        <v>no</v>
      </c>
      <c r="K55" s="5" t="str">
        <f t="shared" si="4"/>
        <v>yes</v>
      </c>
      <c r="L55" s="5">
        <f>IF(AnalyData!$AH55="fail",AnalyData!$A55,0)</f>
        <v>0</v>
      </c>
      <c r="M55" s="5">
        <f>IF(OR(BadRunsEye!$D55="Fail",BadRunsEye!$D55="Borderline Fail"),BadRunsEye!$A55,0)</f>
        <v>0</v>
      </c>
      <c r="N55" s="5" t="str">
        <f t="shared" si="5"/>
        <v>same</v>
      </c>
    </row>
    <row r="56" spans="1:27" x14ac:dyDescent="0.3">
      <c r="A56" s="8">
        <f>IF(AnalyData!$AH56="pass",AnalyData!$A56,0)</f>
        <v>0</v>
      </c>
      <c r="B56" s="8" t="str">
        <f>IF(OR(BadRunsEye!$D56="Pass",BadRunsEye!$D56="Borderline Pass"),BadRunsEye!$A56,0)</f>
        <v>150604_M02641_0057_000000000-AFL7N</v>
      </c>
      <c r="C56" s="8" t="str">
        <f t="shared" si="0"/>
        <v>diff</v>
      </c>
      <c r="D56" s="8" t="s">
        <v>146</v>
      </c>
      <c r="E56" s="8"/>
      <c r="F56" s="8" t="str">
        <f t="shared" si="6"/>
        <v>no</v>
      </c>
      <c r="H56" t="str">
        <f t="shared" si="1"/>
        <v>yes</v>
      </c>
      <c r="I56" t="str">
        <f t="shared" si="2"/>
        <v>no</v>
      </c>
      <c r="J56" s="6" t="str">
        <f t="shared" si="3"/>
        <v>no</v>
      </c>
      <c r="K56" t="str">
        <f t="shared" si="4"/>
        <v>no</v>
      </c>
      <c r="L56" t="str">
        <f>IF(AnalyData!$AH56="fail",AnalyData!$A56,0)</f>
        <v>150604_M02641_0057_000000000-AFL7N</v>
      </c>
      <c r="M56" s="5">
        <f>IF(OR(BadRunsEye!$D56="Fail",BadRunsEye!$D56="Borderline Fail"),BadRunsEye!$A56,0)</f>
        <v>0</v>
      </c>
      <c r="N56" s="5" t="str">
        <f t="shared" si="5"/>
        <v>diff</v>
      </c>
      <c r="O56" s="8" t="s">
        <v>146</v>
      </c>
      <c r="P56" s="8"/>
      <c r="Q56" s="8" t="str">
        <f t="shared" si="7"/>
        <v>yes</v>
      </c>
      <c r="R56" s="5"/>
      <c r="S56" s="12"/>
      <c r="T56" s="5"/>
      <c r="U56" s="5"/>
      <c r="V56" s="5"/>
      <c r="W56" s="5"/>
      <c r="X56" s="5"/>
      <c r="Y56" s="5"/>
      <c r="Z56" s="5"/>
      <c r="AA56" s="5"/>
    </row>
    <row r="57" spans="1:27" s="5" customFormat="1" x14ac:dyDescent="0.3">
      <c r="A57" s="5" t="str">
        <f>IF(AnalyData!$AH57="pass",AnalyData!$A57,0)</f>
        <v>150605_M00766_0110_000000000-AF80F</v>
      </c>
      <c r="B57" s="5" t="str">
        <f>IF(OR(BadRunsEye!$D57="Pass",BadRunsEye!$D57="Borderline Pass"),BadRunsEye!$A57,0)</f>
        <v>150605_M00766_0110_000000000-AF80F</v>
      </c>
      <c r="C57" s="5" t="str">
        <f t="shared" si="0"/>
        <v>same</v>
      </c>
      <c r="H57" s="5" t="str">
        <f t="shared" si="1"/>
        <v>no</v>
      </c>
      <c r="I57" s="5" t="str">
        <f t="shared" si="2"/>
        <v>no</v>
      </c>
      <c r="J57" s="5" t="str">
        <f t="shared" si="3"/>
        <v>no</v>
      </c>
      <c r="K57" s="5" t="str">
        <f t="shared" si="4"/>
        <v>yes</v>
      </c>
      <c r="L57" s="5">
        <f>IF(AnalyData!$AH57="fail",AnalyData!$A57,0)</f>
        <v>0</v>
      </c>
      <c r="M57" s="5">
        <f>IF(OR(BadRunsEye!$D57="Fail",BadRunsEye!$D57="Borderline Fail"),BadRunsEye!$A57,0)</f>
        <v>0</v>
      </c>
      <c r="N57" s="5" t="str">
        <f t="shared" si="5"/>
        <v>same</v>
      </c>
    </row>
    <row r="58" spans="1:27" s="5" customFormat="1" x14ac:dyDescent="0.3">
      <c r="A58" s="5" t="str">
        <f>IF(AnalyData!$AH58="pass",AnalyData!$A58,0)</f>
        <v>150610_M00766_0111_000000000-AFMWF</v>
      </c>
      <c r="B58" s="5" t="str">
        <f>IF(OR(BadRunsEye!$D58="Pass",BadRunsEye!$D58="Borderline Pass"),BadRunsEye!$A58,0)</f>
        <v>150610_M00766_0111_000000000-AFMWF</v>
      </c>
      <c r="C58" s="5" t="str">
        <f t="shared" si="0"/>
        <v>same</v>
      </c>
      <c r="H58" s="5" t="str">
        <f t="shared" si="1"/>
        <v>no</v>
      </c>
      <c r="I58" s="5" t="str">
        <f t="shared" si="2"/>
        <v>no</v>
      </c>
      <c r="J58" s="5" t="str">
        <f t="shared" si="3"/>
        <v>no</v>
      </c>
      <c r="K58" s="5" t="str">
        <f t="shared" si="4"/>
        <v>yes</v>
      </c>
      <c r="L58" s="5">
        <f>IF(AnalyData!$AH58="fail",AnalyData!$A58,0)</f>
        <v>0</v>
      </c>
      <c r="M58" s="5">
        <f>IF(OR(BadRunsEye!$D58="Fail",BadRunsEye!$D58="Borderline Fail"),BadRunsEye!$A58,0)</f>
        <v>0</v>
      </c>
      <c r="N58" s="5" t="str">
        <f t="shared" si="5"/>
        <v>same</v>
      </c>
    </row>
    <row r="59" spans="1:27" x14ac:dyDescent="0.3">
      <c r="A59" s="8">
        <f>IF(AnalyData!$AH59="pass",AnalyData!$A59,0)</f>
        <v>0</v>
      </c>
      <c r="B59" s="8" t="str">
        <f>IF(OR(BadRunsEye!$D59="Pass",BadRunsEye!$D59="Borderline Pass"),BadRunsEye!$A59,0)</f>
        <v>150611_M02641_0060_000000000-AFN2Y</v>
      </c>
      <c r="C59" s="8" t="str">
        <f t="shared" si="0"/>
        <v>diff</v>
      </c>
      <c r="D59" s="8" t="s">
        <v>151</v>
      </c>
      <c r="E59" s="8"/>
      <c r="F59" s="8" t="str">
        <f t="shared" si="6"/>
        <v>no</v>
      </c>
      <c r="H59" s="9" t="str">
        <f t="shared" si="1"/>
        <v>yes</v>
      </c>
      <c r="I59" t="str">
        <f t="shared" si="2"/>
        <v>no</v>
      </c>
      <c r="J59" t="str">
        <f t="shared" si="3"/>
        <v>no</v>
      </c>
      <c r="K59" s="9" t="str">
        <f t="shared" si="4"/>
        <v>no</v>
      </c>
      <c r="L59" t="str">
        <f>IF(AnalyData!$AH59="fail",AnalyData!$A59,0)</f>
        <v>150611_M02641_0060_000000000-AFN2Y</v>
      </c>
      <c r="M59" s="5">
        <f>IF(OR(BadRunsEye!$D59="Fail",BadRunsEye!$D59="Borderline Fail"),BadRunsEye!$A59,0)</f>
        <v>0</v>
      </c>
      <c r="N59" s="5" t="str">
        <f t="shared" si="5"/>
        <v>diff</v>
      </c>
      <c r="O59" s="8" t="s">
        <v>151</v>
      </c>
      <c r="P59" s="8"/>
      <c r="Q59" s="8" t="str">
        <f t="shared" si="7"/>
        <v>yes</v>
      </c>
      <c r="R59" s="12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8">
        <f>IF(AnalyData!$AH60="pass",AnalyData!$A60,0)</f>
        <v>0</v>
      </c>
      <c r="B60" s="8" t="str">
        <f>IF(OR(BadRunsEye!$D60="Pass",BadRunsEye!$D60="Borderline Pass"),BadRunsEye!$A60,0)</f>
        <v>150615_M02641_0062_000000000-AFH7C</v>
      </c>
      <c r="C60" s="8" t="str">
        <f t="shared" si="0"/>
        <v>diff</v>
      </c>
      <c r="D60" s="8" t="s">
        <v>152</v>
      </c>
      <c r="E60" s="8"/>
      <c r="F60" s="8" t="str">
        <f t="shared" si="6"/>
        <v>no</v>
      </c>
      <c r="H60" t="str">
        <f t="shared" si="1"/>
        <v>yes</v>
      </c>
      <c r="I60" t="str">
        <f t="shared" si="2"/>
        <v>no</v>
      </c>
      <c r="J60" t="str">
        <f t="shared" si="3"/>
        <v>no</v>
      </c>
      <c r="K60" s="6" t="str">
        <f t="shared" si="4"/>
        <v>no</v>
      </c>
      <c r="L60" t="str">
        <f>IF(AnalyData!$AH60="fail",AnalyData!$A60,0)</f>
        <v>150615_M02641_0062_000000000-AFH7C</v>
      </c>
      <c r="M60" s="5">
        <f>IF(OR(BadRunsEye!$D60="Fail",BadRunsEye!$D60="Borderline Fail"),BadRunsEye!$A60,0)</f>
        <v>0</v>
      </c>
      <c r="N60" s="5" t="str">
        <f t="shared" si="5"/>
        <v>diff</v>
      </c>
      <c r="O60" s="8" t="s">
        <v>152</v>
      </c>
      <c r="P60" s="8"/>
      <c r="Q60" s="8" t="str">
        <f t="shared" si="7"/>
        <v>yes</v>
      </c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s="5" customFormat="1" x14ac:dyDescent="0.3">
      <c r="A61" s="5" t="str">
        <f>IF(AnalyData!$AH61="pass",AnalyData!$A61,0)</f>
        <v>150619_M02641_0063_000000000-AFN2W</v>
      </c>
      <c r="B61" s="5" t="str">
        <f>IF(OR(BadRunsEye!$D61="Pass",BadRunsEye!$D61="Borderline Pass"),BadRunsEye!$A61,0)</f>
        <v>150619_M02641_0063_000000000-AFN2W</v>
      </c>
      <c r="C61" s="5" t="str">
        <f t="shared" si="0"/>
        <v>same</v>
      </c>
      <c r="H61" s="5" t="str">
        <f t="shared" si="1"/>
        <v>no</v>
      </c>
      <c r="I61" s="5" t="str">
        <f t="shared" si="2"/>
        <v>no</v>
      </c>
      <c r="J61" s="5" t="str">
        <f t="shared" si="3"/>
        <v>no</v>
      </c>
      <c r="K61" s="5" t="str">
        <f t="shared" si="4"/>
        <v>yes</v>
      </c>
      <c r="L61" s="5">
        <f>IF(AnalyData!$AH61="fail",AnalyData!$A61,0)</f>
        <v>0</v>
      </c>
      <c r="M61" s="5">
        <f>IF(OR(BadRunsEye!$D61="Fail",BadRunsEye!$D61="Borderline Fail"),BadRunsEye!$A61,0)</f>
        <v>0</v>
      </c>
      <c r="N61" s="5" t="str">
        <f t="shared" si="5"/>
        <v>same</v>
      </c>
    </row>
    <row r="62" spans="1:27" s="5" customFormat="1" x14ac:dyDescent="0.3">
      <c r="A62" s="5">
        <f>IF(AnalyData!$AH62="pass",AnalyData!$A62,0)</f>
        <v>0</v>
      </c>
      <c r="B62" s="5">
        <f>IF(OR(BadRunsEye!$D62="Pass",BadRunsEye!$D62="Borderline Pass"),BadRunsEye!$A62,0)</f>
        <v>0</v>
      </c>
      <c r="C62" s="5" t="str">
        <f t="shared" si="0"/>
        <v>same</v>
      </c>
      <c r="H62" s="5" t="str">
        <f t="shared" si="1"/>
        <v>no</v>
      </c>
      <c r="I62" s="5" t="str">
        <f t="shared" si="2"/>
        <v>no</v>
      </c>
      <c r="J62" s="5" t="str">
        <f t="shared" si="3"/>
        <v>yes</v>
      </c>
      <c r="K62" s="5" t="str">
        <f t="shared" si="4"/>
        <v>no</v>
      </c>
      <c r="L62" s="5" t="str">
        <f>IF(AnalyData!$AH62="fail",AnalyData!$A62,0)</f>
        <v>150625_M02641_0065_000000000-AEY2A</v>
      </c>
      <c r="M62" s="5" t="str">
        <f>IF(OR(BadRunsEye!$D62="Fail",BadRunsEye!$D62="Borderline Fail"),BadRunsEye!$A62,0)</f>
        <v>150625_M02641_0065_000000000-AEY2A</v>
      </c>
      <c r="N62" s="5" t="str">
        <f t="shared" si="5"/>
        <v>same</v>
      </c>
    </row>
    <row r="63" spans="1:27" s="5" customFormat="1" x14ac:dyDescent="0.3">
      <c r="A63" s="5" t="str">
        <f>IF(AnalyData!$AH63="pass",AnalyData!$A63,0)</f>
        <v>150703_M00766_0117_000000000-AFN2F</v>
      </c>
      <c r="B63" s="5" t="str">
        <f>IF(OR(BadRunsEye!$D63="Pass",BadRunsEye!$D63="Borderline Pass"),BadRunsEye!$A63,0)</f>
        <v>150703_M00766_0117_000000000-AFN2F</v>
      </c>
      <c r="C63" s="5" t="str">
        <f t="shared" si="0"/>
        <v>same</v>
      </c>
      <c r="H63" s="5" t="str">
        <f t="shared" si="1"/>
        <v>no</v>
      </c>
      <c r="I63" s="5" t="str">
        <f t="shared" si="2"/>
        <v>no</v>
      </c>
      <c r="J63" s="5" t="str">
        <f t="shared" si="3"/>
        <v>no</v>
      </c>
      <c r="K63" s="5" t="str">
        <f t="shared" si="4"/>
        <v>yes</v>
      </c>
      <c r="L63" s="5">
        <f>IF(AnalyData!$AH63="fail",AnalyData!$A63,0)</f>
        <v>0</v>
      </c>
      <c r="M63" s="5">
        <f>IF(OR(BadRunsEye!$D63="Fail",BadRunsEye!$D63="Borderline Fail"),BadRunsEye!$A63,0)</f>
        <v>0</v>
      </c>
      <c r="N63" s="5" t="str">
        <f t="shared" si="5"/>
        <v>same</v>
      </c>
    </row>
    <row r="64" spans="1:27" s="5" customFormat="1" x14ac:dyDescent="0.3">
      <c r="A64" s="5" t="str">
        <f>IF(AnalyData!$AH64="pass",AnalyData!$A64,0)</f>
        <v>150703_M02641_0001_000000000-AFMW2</v>
      </c>
      <c r="B64" s="5" t="str">
        <f>IF(OR(BadRunsEye!$D64="Pass",BadRunsEye!$D64="Borderline Pass"),BadRunsEye!$A64,0)</f>
        <v>150703_M02641_0001_000000000-AFMW2</v>
      </c>
      <c r="C64" s="5" t="str">
        <f t="shared" si="0"/>
        <v>same</v>
      </c>
      <c r="H64" s="5" t="str">
        <f t="shared" si="1"/>
        <v>no</v>
      </c>
      <c r="I64" s="5" t="str">
        <f t="shared" si="2"/>
        <v>no</v>
      </c>
      <c r="J64" s="5" t="str">
        <f t="shared" si="3"/>
        <v>no</v>
      </c>
      <c r="K64" s="5" t="str">
        <f t="shared" si="4"/>
        <v>yes</v>
      </c>
      <c r="L64" s="5">
        <f>IF(AnalyData!$AH64="fail",AnalyData!$A64,0)</f>
        <v>0</v>
      </c>
      <c r="M64" s="5">
        <f>IF(OR(BadRunsEye!$D64="Fail",BadRunsEye!$D64="Borderline Fail"),BadRunsEye!$A64,0)</f>
        <v>0</v>
      </c>
      <c r="N64" s="5" t="str">
        <f t="shared" si="5"/>
        <v>same</v>
      </c>
    </row>
    <row r="65" spans="1:27" s="5" customFormat="1" x14ac:dyDescent="0.3">
      <c r="A65" s="5" t="str">
        <f>IF(AnalyData!$AH65="pass",AnalyData!$A65,0)</f>
        <v>150709_M02641_0004_000000000-AFMPC</v>
      </c>
      <c r="B65" s="5" t="str">
        <f>IF(OR(BadRunsEye!$D65="Pass",BadRunsEye!$D65="Borderline Pass"),BadRunsEye!$A65,0)</f>
        <v>150709_M02641_0004_000000000-AFMPC</v>
      </c>
      <c r="C65" s="5" t="str">
        <f t="shared" si="0"/>
        <v>same</v>
      </c>
      <c r="H65" s="5" t="str">
        <f t="shared" si="1"/>
        <v>no</v>
      </c>
      <c r="I65" s="5" t="str">
        <f t="shared" si="2"/>
        <v>no</v>
      </c>
      <c r="J65" s="5" t="str">
        <f t="shared" si="3"/>
        <v>no</v>
      </c>
      <c r="K65" s="5" t="str">
        <f t="shared" si="4"/>
        <v>yes</v>
      </c>
      <c r="L65" s="5">
        <f>IF(AnalyData!$AH65="fail",AnalyData!$A65,0)</f>
        <v>0</v>
      </c>
      <c r="M65" s="5">
        <f>IF(OR(BadRunsEye!$D65="Fail",BadRunsEye!$D65="Borderline Fail"),BadRunsEye!$A65,0)</f>
        <v>0</v>
      </c>
      <c r="N65" s="5" t="str">
        <f t="shared" si="5"/>
        <v>same</v>
      </c>
    </row>
    <row r="66" spans="1:27" s="5" customFormat="1" x14ac:dyDescent="0.3">
      <c r="A66" s="5" t="str">
        <f>IF(AnalyData!$AH66="pass",AnalyData!$A66,0)</f>
        <v>150727_M00766_0119_000000000-AF3TM</v>
      </c>
      <c r="B66" s="5" t="str">
        <f>IF(OR(BadRunsEye!$D66="Pass",BadRunsEye!$D66="Borderline Pass"),BadRunsEye!$A66,0)</f>
        <v>150727_M00766_0119_000000000-AF3TM</v>
      </c>
      <c r="C66" s="5" t="str">
        <f t="shared" si="0"/>
        <v>same</v>
      </c>
      <c r="H66" s="5" t="str">
        <f t="shared" si="1"/>
        <v>no</v>
      </c>
      <c r="I66" s="5" t="str">
        <f t="shared" si="2"/>
        <v>no</v>
      </c>
      <c r="J66" s="5" t="str">
        <f t="shared" si="3"/>
        <v>no</v>
      </c>
      <c r="K66" s="5" t="str">
        <f t="shared" si="4"/>
        <v>yes</v>
      </c>
      <c r="L66" s="5">
        <f>IF(AnalyData!$AH66="fail",AnalyData!$A66,0)</f>
        <v>0</v>
      </c>
      <c r="M66" s="5">
        <f>IF(OR(BadRunsEye!$D66="Fail",BadRunsEye!$D66="Borderline Fail"),BadRunsEye!$A66,0)</f>
        <v>0</v>
      </c>
      <c r="N66" s="5" t="str">
        <f t="shared" si="5"/>
        <v>same</v>
      </c>
    </row>
    <row r="67" spans="1:27" x14ac:dyDescent="0.3">
      <c r="A67" s="8" t="str">
        <f>IF(AnalyData!$AH67="pass",AnalyData!$A67,0)</f>
        <v>150727_M02641_0007_000000000-AGEW7</v>
      </c>
      <c r="B67" s="8">
        <f>IF(OR(BadRunsEye!$D67="Pass",BadRunsEye!$D67="Borderline Pass"),BadRunsEye!$A67,0)</f>
        <v>0</v>
      </c>
      <c r="C67" s="8" t="str">
        <f t="shared" ref="C67:C124" si="8">IF(A67=B67,"same","diff")</f>
        <v>diff</v>
      </c>
      <c r="D67" s="11" t="s">
        <v>162</v>
      </c>
      <c r="E67" s="11"/>
      <c r="F67" s="8" t="str">
        <f t="shared" si="6"/>
        <v>yes</v>
      </c>
      <c r="H67" t="str">
        <f t="shared" ref="H67:H124" si="9">IF(AND(L67&lt;&gt;0,M67=0),"yes","no")</f>
        <v>no</v>
      </c>
      <c r="I67" t="str">
        <f t="shared" ref="I67:I124" si="10">IF(AND(L67=0,M67&lt;&gt;0),"yes","no")</f>
        <v>yes</v>
      </c>
      <c r="J67" t="str">
        <f t="shared" ref="J67:J124" si="11">IF(AND(L67&lt;&gt;0,M67&lt;&gt;0),"yes","no")</f>
        <v>no</v>
      </c>
      <c r="K67" s="6" t="str">
        <f t="shared" ref="K67:K124" si="12">IF(AND(L67=0,M67=0),"yes","no")</f>
        <v>no</v>
      </c>
      <c r="L67">
        <f>IF(AnalyData!$AH67="fail",AnalyData!$A67,0)</f>
        <v>0</v>
      </c>
      <c r="M67" s="5" t="str">
        <f>IF(OR(BadRunsEye!$D67="Fail",BadRunsEye!$D67="Borderline Fail"),BadRunsEye!$A67,0)</f>
        <v>150727_M02641_0007_000000000-AGEW7</v>
      </c>
      <c r="N67" s="5" t="str">
        <f t="shared" ref="N67:N124" si="13">IF(L67=M67,"same","diff")</f>
        <v>diff</v>
      </c>
      <c r="O67" s="8" t="s">
        <v>162</v>
      </c>
      <c r="P67" s="8"/>
      <c r="Q67" s="8" t="str">
        <f t="shared" si="7"/>
        <v>no</v>
      </c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5" customFormat="1" x14ac:dyDescent="0.3">
      <c r="A68" s="5" t="str">
        <f>IF(AnalyData!$AH68="pass",AnalyData!$A68,0)</f>
        <v>150807_M00766_0122_000000000-AFMW7</v>
      </c>
      <c r="B68" s="5" t="str">
        <f>IF(OR(BadRunsEye!$D68="Pass",BadRunsEye!$D68="Borderline Pass"),BadRunsEye!$A68,0)</f>
        <v>150807_M00766_0122_000000000-AFMW7</v>
      </c>
      <c r="C68" s="5" t="str">
        <f t="shared" si="8"/>
        <v>same</v>
      </c>
      <c r="H68" s="5" t="str">
        <f t="shared" si="9"/>
        <v>no</v>
      </c>
      <c r="I68" s="5" t="str">
        <f t="shared" si="10"/>
        <v>no</v>
      </c>
      <c r="J68" s="5" t="str">
        <f t="shared" si="11"/>
        <v>no</v>
      </c>
      <c r="K68" s="5" t="str">
        <f t="shared" si="12"/>
        <v>yes</v>
      </c>
      <c r="L68" s="5">
        <f>IF(AnalyData!$AH68="fail",AnalyData!$A68,0)</f>
        <v>0</v>
      </c>
      <c r="M68" s="5">
        <f>IF(OR(BadRunsEye!$D68="Fail",BadRunsEye!$D68="Borderline Fail"),BadRunsEye!$A68,0)</f>
        <v>0</v>
      </c>
      <c r="N68" s="5" t="str">
        <f t="shared" si="13"/>
        <v>same</v>
      </c>
    </row>
    <row r="69" spans="1:27" s="5" customFormat="1" x14ac:dyDescent="0.3">
      <c r="A69" s="5" t="str">
        <f>IF(AnalyData!$AH69="pass",AnalyData!$A69,0)</f>
        <v>150813_M00766_0124_000000000-AFYEH</v>
      </c>
      <c r="B69" s="5" t="str">
        <f>IF(OR(BadRunsEye!$D69="Pass",BadRunsEye!$D69="Borderline Pass"),BadRunsEye!$A69,0)</f>
        <v>150813_M00766_0124_000000000-AFYEH</v>
      </c>
      <c r="C69" s="5" t="str">
        <f t="shared" si="8"/>
        <v>same</v>
      </c>
      <c r="H69" s="5" t="str">
        <f t="shared" si="9"/>
        <v>no</v>
      </c>
      <c r="I69" s="5" t="str">
        <f t="shared" si="10"/>
        <v>no</v>
      </c>
      <c r="J69" s="5" t="str">
        <f t="shared" si="11"/>
        <v>no</v>
      </c>
      <c r="K69" s="5" t="str">
        <f t="shared" si="12"/>
        <v>yes</v>
      </c>
      <c r="L69" s="5">
        <f>IF(AnalyData!$AH69="fail",AnalyData!$A69,0)</f>
        <v>0</v>
      </c>
      <c r="M69" s="5">
        <f>IF(OR(BadRunsEye!$D69="Fail",BadRunsEye!$D69="Borderline Fail"),BadRunsEye!$A69,0)</f>
        <v>0</v>
      </c>
      <c r="N69" s="5" t="str">
        <f t="shared" si="13"/>
        <v>same</v>
      </c>
    </row>
    <row r="70" spans="1:27" s="5" customFormat="1" x14ac:dyDescent="0.3">
      <c r="A70" s="5" t="str">
        <f>IF(AnalyData!$AH70="pass",AnalyData!$A70,0)</f>
        <v>150818_M00766_0125_000000000-AE8BP</v>
      </c>
      <c r="B70" s="5" t="str">
        <f>IF(OR(BadRunsEye!$D70="Pass",BadRunsEye!$D70="Borderline Pass"),BadRunsEye!$A70,0)</f>
        <v>150818_M00766_0125_000000000-AE8BP</v>
      </c>
      <c r="C70" s="5" t="str">
        <f t="shared" si="8"/>
        <v>same</v>
      </c>
      <c r="H70" s="5" t="str">
        <f t="shared" si="9"/>
        <v>no</v>
      </c>
      <c r="I70" s="5" t="str">
        <f t="shared" si="10"/>
        <v>no</v>
      </c>
      <c r="J70" s="5" t="str">
        <f t="shared" si="11"/>
        <v>no</v>
      </c>
      <c r="K70" s="5" t="str">
        <f t="shared" si="12"/>
        <v>yes</v>
      </c>
      <c r="L70" s="5">
        <f>IF(AnalyData!$AH70="fail",AnalyData!$A70,0)</f>
        <v>0</v>
      </c>
      <c r="M70" s="5">
        <f>IF(OR(BadRunsEye!$D70="Fail",BadRunsEye!$D70="Borderline Fail"),BadRunsEye!$A70,0)</f>
        <v>0</v>
      </c>
      <c r="N70" s="5" t="str">
        <f t="shared" si="13"/>
        <v>same</v>
      </c>
    </row>
    <row r="71" spans="1:27" s="5" customFormat="1" x14ac:dyDescent="0.3">
      <c r="A71" s="5" t="str">
        <f>IF(AnalyData!$AH71="pass",AnalyData!$A71,0)</f>
        <v>150826_M00766_0127_000000000-AGKLT</v>
      </c>
      <c r="B71" s="5" t="str">
        <f>IF(OR(BadRunsEye!$D71="Pass",BadRunsEye!$D71="Borderline Pass"),BadRunsEye!$A71,0)</f>
        <v>150826_M00766_0127_000000000-AGKLT</v>
      </c>
      <c r="C71" s="5" t="str">
        <f t="shared" si="8"/>
        <v>same</v>
      </c>
      <c r="H71" s="5" t="str">
        <f t="shared" si="9"/>
        <v>no</v>
      </c>
      <c r="I71" s="5" t="str">
        <f t="shared" si="10"/>
        <v>no</v>
      </c>
      <c r="J71" s="5" t="str">
        <f t="shared" si="11"/>
        <v>no</v>
      </c>
      <c r="K71" s="5" t="str">
        <f t="shared" si="12"/>
        <v>yes</v>
      </c>
      <c r="L71" s="5">
        <f>IF(AnalyData!$AH71="fail",AnalyData!$A71,0)</f>
        <v>0</v>
      </c>
      <c r="M71" s="5">
        <f>IF(OR(BadRunsEye!$D71="Fail",BadRunsEye!$D71="Borderline Fail"),BadRunsEye!$A71,0)</f>
        <v>0</v>
      </c>
      <c r="N71" s="5" t="str">
        <f t="shared" si="13"/>
        <v>same</v>
      </c>
    </row>
    <row r="72" spans="1:27" s="5" customFormat="1" x14ac:dyDescent="0.3">
      <c r="A72" s="5">
        <f>IF(AnalyData!$AH72="pass",AnalyData!$A72,0)</f>
        <v>0</v>
      </c>
      <c r="B72" s="5">
        <f>IF(OR(BadRunsEye!$D72="Pass",BadRunsEye!$D72="Borderline Pass"),BadRunsEye!$A72,0)</f>
        <v>0</v>
      </c>
      <c r="C72" s="5" t="str">
        <f t="shared" si="8"/>
        <v>same</v>
      </c>
      <c r="H72" s="5" t="str">
        <f t="shared" si="9"/>
        <v>no</v>
      </c>
      <c r="I72" s="5" t="str">
        <f t="shared" si="10"/>
        <v>no</v>
      </c>
      <c r="J72" s="5" t="str">
        <f t="shared" si="11"/>
        <v>yes</v>
      </c>
      <c r="K72" s="5" t="str">
        <f t="shared" si="12"/>
        <v>no</v>
      </c>
      <c r="L72" s="5" t="str">
        <f>IF(AnalyData!$AH72="fail",AnalyData!$A72,0)</f>
        <v>150904_M00766_0129_000000000-AFNA2</v>
      </c>
      <c r="M72" s="5" t="str">
        <f>IF(OR(BadRunsEye!$D72="Fail",BadRunsEye!$D72="Borderline Fail"),BadRunsEye!$A72,0)</f>
        <v>150904_M00766_0129_000000000-AFNA2</v>
      </c>
      <c r="N72" s="5" t="str">
        <f t="shared" si="13"/>
        <v>same</v>
      </c>
      <c r="R72" s="12"/>
    </row>
    <row r="73" spans="1:27" s="5" customFormat="1" x14ac:dyDescent="0.3">
      <c r="A73" s="5" t="str">
        <f>IF(AnalyData!$AH73="pass",AnalyData!$A73,0)</f>
        <v>150910_M00766_0130_000000000-AGJGG</v>
      </c>
      <c r="B73" s="5" t="str">
        <f>IF(OR(BadRunsEye!$D73="Pass",BadRunsEye!$D73="Borderline Pass"),BadRunsEye!$A73,0)</f>
        <v>150910_M00766_0130_000000000-AGJGG</v>
      </c>
      <c r="C73" s="5" t="str">
        <f t="shared" si="8"/>
        <v>same</v>
      </c>
      <c r="H73" s="5" t="str">
        <f t="shared" si="9"/>
        <v>no</v>
      </c>
      <c r="I73" s="5" t="str">
        <f t="shared" si="10"/>
        <v>no</v>
      </c>
      <c r="J73" s="5" t="str">
        <f t="shared" si="11"/>
        <v>no</v>
      </c>
      <c r="K73" s="5" t="str">
        <f t="shared" si="12"/>
        <v>yes</v>
      </c>
      <c r="L73" s="5">
        <f>IF(AnalyData!$AH73="fail",AnalyData!$A73,0)</f>
        <v>0</v>
      </c>
      <c r="M73" s="5">
        <f>IF(OR(BadRunsEye!$D73="Fail",BadRunsEye!$D73="Borderline Fail"),BadRunsEye!$A73,0)</f>
        <v>0</v>
      </c>
      <c r="N73" s="5" t="str">
        <f t="shared" si="13"/>
        <v>same</v>
      </c>
    </row>
    <row r="74" spans="1:27" s="5" customFormat="1" x14ac:dyDescent="0.3">
      <c r="A74" s="5" t="str">
        <f>IF(AnalyData!$AH74="pass",AnalyData!$A74,0)</f>
        <v>150916_M02641_0025_000000000-AFN33</v>
      </c>
      <c r="B74" s="5" t="str">
        <f>IF(OR(BadRunsEye!$D74="Pass",BadRunsEye!$D74="Borderline Pass"),BadRunsEye!$A74,0)</f>
        <v>150916_M02641_0025_000000000-AFN33</v>
      </c>
      <c r="C74" s="5" t="str">
        <f t="shared" si="8"/>
        <v>same</v>
      </c>
      <c r="H74" s="5" t="str">
        <f t="shared" si="9"/>
        <v>no</v>
      </c>
      <c r="I74" s="5" t="str">
        <f t="shared" si="10"/>
        <v>no</v>
      </c>
      <c r="J74" s="5" t="str">
        <f t="shared" si="11"/>
        <v>no</v>
      </c>
      <c r="K74" s="5" t="str">
        <f t="shared" si="12"/>
        <v>yes</v>
      </c>
      <c r="L74" s="5">
        <f>IF(AnalyData!$AH74="fail",AnalyData!$A74,0)</f>
        <v>0</v>
      </c>
      <c r="M74" s="5">
        <f>IF(OR(BadRunsEye!$D74="Fail",BadRunsEye!$D74="Borderline Fail"),BadRunsEye!$A74,0)</f>
        <v>0</v>
      </c>
      <c r="N74" s="5" t="str">
        <f t="shared" si="13"/>
        <v>same</v>
      </c>
    </row>
    <row r="75" spans="1:27" x14ac:dyDescent="0.3">
      <c r="A75" s="5" t="str">
        <f>IF(AnalyData!$AH75="pass",AnalyData!$A75,0)</f>
        <v>150917_M02641_0026_000000000-AFN0A</v>
      </c>
      <c r="B75" s="5" t="str">
        <f>IF(OR(BadRunsEye!$D75="Pass",BadRunsEye!$D75="Borderline Pass"),BadRunsEye!$A75,0)</f>
        <v>150917_M02641_0026_000000000-AFN0A</v>
      </c>
      <c r="C75" s="5" t="str">
        <f t="shared" si="8"/>
        <v>same</v>
      </c>
      <c r="D75" s="5"/>
      <c r="E75" s="5"/>
      <c r="F75" s="5"/>
      <c r="H75" t="str">
        <f t="shared" si="9"/>
        <v>no</v>
      </c>
      <c r="I75" t="str">
        <f t="shared" si="10"/>
        <v>no</v>
      </c>
      <c r="J75" t="str">
        <f t="shared" si="11"/>
        <v>no</v>
      </c>
      <c r="K75" s="6" t="str">
        <f t="shared" si="12"/>
        <v>yes</v>
      </c>
      <c r="L75">
        <f>IF(AnalyData!$AH75="fail",AnalyData!$A75,0)</f>
        <v>0</v>
      </c>
      <c r="M75" s="5">
        <f>IF(OR(BadRunsEye!$D75="Fail",BadRunsEye!$D75="Borderline Fail"),BadRunsEye!$A75,0)</f>
        <v>0</v>
      </c>
      <c r="N75" s="5" t="str">
        <f t="shared" si="13"/>
        <v>same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 t="str">
        <f>IF(AnalyData!$AH76="pass",AnalyData!$A76,0)</f>
        <v>150918_M00766_0133_000000000-AH985</v>
      </c>
      <c r="B76" s="5" t="str">
        <f>IF(OR(BadRunsEye!$D76="Pass",BadRunsEye!$D76="Borderline Pass"),BadRunsEye!$A76,0)</f>
        <v>150918_M00766_0133_000000000-AH985</v>
      </c>
      <c r="C76" s="5" t="str">
        <f t="shared" si="8"/>
        <v>same</v>
      </c>
      <c r="D76" s="5"/>
      <c r="E76" s="5"/>
      <c r="F76" s="5"/>
      <c r="H76" t="str">
        <f t="shared" si="9"/>
        <v>no</v>
      </c>
      <c r="I76" t="str">
        <f t="shared" si="10"/>
        <v>no</v>
      </c>
      <c r="J76" t="str">
        <f t="shared" si="11"/>
        <v>no</v>
      </c>
      <c r="K76" s="6" t="str">
        <f t="shared" si="12"/>
        <v>yes</v>
      </c>
      <c r="L76">
        <f>IF(AnalyData!$AH76="fail",AnalyData!$A76,0)</f>
        <v>0</v>
      </c>
      <c r="M76" s="5">
        <f>IF(OR(BadRunsEye!$D76="Fail",BadRunsEye!$D76="Borderline Fail"),BadRunsEye!$A76,0)</f>
        <v>0</v>
      </c>
      <c r="N76" s="5" t="str">
        <f t="shared" si="13"/>
        <v>same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s="5" customFormat="1" x14ac:dyDescent="0.3">
      <c r="A77" s="5" t="str">
        <f>IF(AnalyData!$AH77="pass",AnalyData!$A77,0)</f>
        <v>150923_M00766_0134_000000000-AFN32</v>
      </c>
      <c r="B77" s="5" t="str">
        <f>IF(OR(BadRunsEye!$D77="Pass",BadRunsEye!$D77="Borderline Pass"),BadRunsEye!$A77,0)</f>
        <v>150923_M00766_0134_000000000-AFN32</v>
      </c>
      <c r="C77" s="5" t="str">
        <f t="shared" si="8"/>
        <v>same</v>
      </c>
      <c r="H77" s="5" t="str">
        <f t="shared" si="9"/>
        <v>no</v>
      </c>
      <c r="I77" s="5" t="str">
        <f t="shared" si="10"/>
        <v>no</v>
      </c>
      <c r="J77" s="5" t="str">
        <f t="shared" si="11"/>
        <v>no</v>
      </c>
      <c r="K77" s="5" t="str">
        <f t="shared" si="12"/>
        <v>yes</v>
      </c>
      <c r="L77" s="5">
        <f>IF(AnalyData!$AH77="fail",AnalyData!$A77,0)</f>
        <v>0</v>
      </c>
      <c r="M77" s="5">
        <f>IF(OR(BadRunsEye!$D77="Fail",BadRunsEye!$D77="Borderline Fail"),BadRunsEye!$A77,0)</f>
        <v>0</v>
      </c>
      <c r="N77" s="5" t="str">
        <f t="shared" si="13"/>
        <v>same</v>
      </c>
    </row>
    <row r="78" spans="1:27" s="5" customFormat="1" x14ac:dyDescent="0.3">
      <c r="A78" s="5" t="str">
        <f>IF(AnalyData!$AH78="pass",AnalyData!$A78,0)</f>
        <v>150924_M02641_0027_000000000-AGJGM</v>
      </c>
      <c r="B78" s="5" t="str">
        <f>IF(OR(BadRunsEye!$D78="Pass",BadRunsEye!$D78="Borderline Pass"),BadRunsEye!$A78,0)</f>
        <v>150924_M02641_0027_000000000-AGJGM</v>
      </c>
      <c r="C78" s="5" t="str">
        <f t="shared" si="8"/>
        <v>same</v>
      </c>
      <c r="H78" s="5" t="str">
        <f t="shared" si="9"/>
        <v>no</v>
      </c>
      <c r="I78" s="5" t="str">
        <f t="shared" si="10"/>
        <v>no</v>
      </c>
      <c r="J78" s="5" t="str">
        <f t="shared" si="11"/>
        <v>no</v>
      </c>
      <c r="K78" s="5" t="str">
        <f t="shared" si="12"/>
        <v>yes</v>
      </c>
      <c r="L78" s="5">
        <f>IF(AnalyData!$AH78="fail",AnalyData!$A78,0)</f>
        <v>0</v>
      </c>
      <c r="M78" s="5">
        <f>IF(OR(BadRunsEye!$D78="Fail",BadRunsEye!$D78="Borderline Fail"),BadRunsEye!$A78,0)</f>
        <v>0</v>
      </c>
      <c r="N78" s="5" t="str">
        <f t="shared" si="13"/>
        <v>same</v>
      </c>
    </row>
    <row r="79" spans="1:27" x14ac:dyDescent="0.3">
      <c r="A79" s="8">
        <f>IF(AnalyData!$AH79="pass",AnalyData!$A79,0)</f>
        <v>0</v>
      </c>
      <c r="B79" s="8" t="str">
        <f>IF(OR(BadRunsEye!$D79="Pass",BadRunsEye!$D79="Borderline Pass"),BadRunsEye!$A79,0)</f>
        <v>150925_M00766_0135_000000000-AFL75</v>
      </c>
      <c r="C79" s="8" t="str">
        <f t="shared" si="8"/>
        <v>diff</v>
      </c>
      <c r="D79" s="8" t="s">
        <v>186</v>
      </c>
      <c r="E79" s="8"/>
      <c r="F79" s="8" t="str">
        <f t="shared" ref="F79:F89" si="14">IF(D79=A79,"yes","no")</f>
        <v>no</v>
      </c>
      <c r="H79" t="str">
        <f t="shared" si="9"/>
        <v>yes</v>
      </c>
      <c r="I79" t="str">
        <f t="shared" si="10"/>
        <v>no</v>
      </c>
      <c r="J79" t="str">
        <f t="shared" si="11"/>
        <v>no</v>
      </c>
      <c r="K79" s="6" t="str">
        <f t="shared" si="12"/>
        <v>no</v>
      </c>
      <c r="L79" t="str">
        <f>IF(AnalyData!$AH79="fail",AnalyData!$A79,0)</f>
        <v>150925_M00766_0135_000000000-AFL75</v>
      </c>
      <c r="M79" s="5">
        <f>IF(OR(BadRunsEye!$D79="Fail",BadRunsEye!$D79="Borderline Fail"),BadRunsEye!$A79,0)</f>
        <v>0</v>
      </c>
      <c r="N79" s="5" t="str">
        <f t="shared" si="13"/>
        <v>diff</v>
      </c>
      <c r="O79" s="8" t="s">
        <v>186</v>
      </c>
      <c r="P79" s="8"/>
      <c r="Q79" s="8" t="str">
        <f t="shared" ref="Q79:Q89" si="15">IF(O79=L79,"yes","no")</f>
        <v>yes</v>
      </c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s="5" customFormat="1" x14ac:dyDescent="0.3">
      <c r="A80" s="5" t="str">
        <f>IF(AnalyData!$AH80="pass",AnalyData!$A80,0)</f>
        <v>150929_M02641_0030_000000000-AFWJ3</v>
      </c>
      <c r="B80" s="5" t="str">
        <f>IF(OR(BadRunsEye!$D80="Pass",BadRunsEye!$D80="Borderline Pass"),BadRunsEye!$A80,0)</f>
        <v>150929_M02641_0030_000000000-AFWJ3</v>
      </c>
      <c r="C80" s="5" t="str">
        <f t="shared" si="8"/>
        <v>same</v>
      </c>
      <c r="H80" s="5" t="str">
        <f t="shared" si="9"/>
        <v>no</v>
      </c>
      <c r="I80" s="5" t="str">
        <f t="shared" si="10"/>
        <v>no</v>
      </c>
      <c r="J80" s="5" t="str">
        <f t="shared" si="11"/>
        <v>no</v>
      </c>
      <c r="K80" s="5" t="str">
        <f t="shared" si="12"/>
        <v>yes</v>
      </c>
      <c r="L80" s="5">
        <f>IF(AnalyData!$AH80="fail",AnalyData!$A80,0)</f>
        <v>0</v>
      </c>
      <c r="M80" s="5">
        <f>IF(OR(BadRunsEye!$D80="Fail",BadRunsEye!$D80="Borderline Fail"),BadRunsEye!$A80,0)</f>
        <v>0</v>
      </c>
      <c r="N80" s="5" t="str">
        <f t="shared" si="13"/>
        <v>same</v>
      </c>
    </row>
    <row r="81" spans="1:27" s="5" customFormat="1" x14ac:dyDescent="0.3">
      <c r="A81" s="5" t="str">
        <f>IF(AnalyData!$AH81="pass",AnalyData!$A81,0)</f>
        <v>150930_M00766_0138_000000000-AH4BR</v>
      </c>
      <c r="B81" s="5" t="str">
        <f>IF(OR(BadRunsEye!$D81="Pass",BadRunsEye!$D81="Borderline Pass"),BadRunsEye!$A81,0)</f>
        <v>150930_M00766_0138_000000000-AH4BR</v>
      </c>
      <c r="C81" s="5" t="str">
        <f t="shared" si="8"/>
        <v>same</v>
      </c>
      <c r="H81" s="5" t="str">
        <f t="shared" si="9"/>
        <v>no</v>
      </c>
      <c r="I81" s="5" t="str">
        <f t="shared" si="10"/>
        <v>no</v>
      </c>
      <c r="J81" s="5" t="str">
        <f t="shared" si="11"/>
        <v>no</v>
      </c>
      <c r="K81" s="5" t="str">
        <f t="shared" si="12"/>
        <v>yes</v>
      </c>
      <c r="L81" s="5">
        <f>IF(AnalyData!$AH81="fail",AnalyData!$A81,0)</f>
        <v>0</v>
      </c>
      <c r="M81" s="5">
        <f>IF(OR(BadRunsEye!$D81="Fail",BadRunsEye!$D81="Borderline Fail"),BadRunsEye!$A81,0)</f>
        <v>0</v>
      </c>
      <c r="N81" s="5" t="str">
        <f t="shared" si="13"/>
        <v>same</v>
      </c>
    </row>
    <row r="82" spans="1:27" s="5" customFormat="1" x14ac:dyDescent="0.3">
      <c r="A82" s="5" t="str">
        <f>IF(AnalyData!$AH82="pass",AnalyData!$A82,0)</f>
        <v>151005_M02641_0034_000000000-AH9ML</v>
      </c>
      <c r="B82" s="5" t="str">
        <f>IF(OR(BadRunsEye!$D82="Pass",BadRunsEye!$D82="Borderline Pass"),BadRunsEye!$A82,0)</f>
        <v>151005_M02641_0034_000000000-AH9ML</v>
      </c>
      <c r="C82" s="5" t="str">
        <f t="shared" si="8"/>
        <v>same</v>
      </c>
      <c r="H82" s="5" t="str">
        <f t="shared" si="9"/>
        <v>no</v>
      </c>
      <c r="I82" s="5" t="str">
        <f t="shared" si="10"/>
        <v>no</v>
      </c>
      <c r="J82" s="5" t="str">
        <f t="shared" si="11"/>
        <v>no</v>
      </c>
      <c r="K82" s="5" t="str">
        <f t="shared" si="12"/>
        <v>yes</v>
      </c>
      <c r="L82" s="5">
        <f>IF(AnalyData!$AH82="fail",AnalyData!$A82,0)</f>
        <v>0</v>
      </c>
      <c r="M82" s="5">
        <f>IF(OR(BadRunsEye!$D82="Fail",BadRunsEye!$D82="Borderline Fail"),BadRunsEye!$A82,0)</f>
        <v>0</v>
      </c>
      <c r="N82" s="5" t="str">
        <f t="shared" si="13"/>
        <v>same</v>
      </c>
    </row>
    <row r="83" spans="1:27" x14ac:dyDescent="0.3">
      <c r="A83" s="5" t="str">
        <f>IF(AnalyData!$AH83="pass",AnalyData!$A83,0)</f>
        <v>151008_M02641_0035_000000000-AFL73</v>
      </c>
      <c r="B83" s="5" t="str">
        <f>IF(OR(BadRunsEye!$D83="Pass",BadRunsEye!$D83="Borderline Pass"),BadRunsEye!$A83,0)</f>
        <v>151008_M02641_0035_000000000-AFL73</v>
      </c>
      <c r="C83" s="5" t="str">
        <f t="shared" si="8"/>
        <v>same</v>
      </c>
      <c r="D83" s="5"/>
      <c r="E83" s="5"/>
      <c r="F83" s="5"/>
      <c r="H83" t="str">
        <f t="shared" si="9"/>
        <v>no</v>
      </c>
      <c r="I83" t="str">
        <f t="shared" si="10"/>
        <v>no</v>
      </c>
      <c r="J83" t="str">
        <f t="shared" si="11"/>
        <v>no</v>
      </c>
      <c r="K83" s="6" t="str">
        <f t="shared" si="12"/>
        <v>yes</v>
      </c>
      <c r="L83">
        <f>IF(AnalyData!$AH83="fail",AnalyData!$A83,0)</f>
        <v>0</v>
      </c>
      <c r="M83" s="5">
        <f>IF(OR(BadRunsEye!$D83="Fail",BadRunsEye!$D83="Borderline Fail"),BadRunsEye!$A83,0)</f>
        <v>0</v>
      </c>
      <c r="N83" s="5" t="str">
        <f t="shared" si="13"/>
        <v>same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 t="str">
        <f>IF(AnalyData!$AH84="pass",AnalyData!$A84,0)</f>
        <v>151013_M02641_0038_000000000-AFLW0</v>
      </c>
      <c r="B84" s="5" t="str">
        <f>IF(OR(BadRunsEye!$D84="Pass",BadRunsEye!$D84="Borderline Pass"),BadRunsEye!$A84,0)</f>
        <v>151013_M02641_0038_000000000-AFLW0</v>
      </c>
      <c r="C84" s="5" t="str">
        <f t="shared" si="8"/>
        <v>same</v>
      </c>
      <c r="D84" s="5"/>
      <c r="E84" s="5"/>
      <c r="F84" s="5"/>
      <c r="H84" t="str">
        <f t="shared" si="9"/>
        <v>no</v>
      </c>
      <c r="I84" t="str">
        <f t="shared" si="10"/>
        <v>no</v>
      </c>
      <c r="J84" t="str">
        <f t="shared" si="11"/>
        <v>no</v>
      </c>
      <c r="K84" s="6" t="str">
        <f t="shared" si="12"/>
        <v>yes</v>
      </c>
      <c r="L84">
        <f>IF(AnalyData!$AH84="fail",AnalyData!$A84,0)</f>
        <v>0</v>
      </c>
      <c r="M84" s="5">
        <f>IF(OR(BadRunsEye!$D84="Fail",BadRunsEye!$D84="Borderline Fail"),BadRunsEye!$A84,0)</f>
        <v>0</v>
      </c>
      <c r="N84" s="5" t="str">
        <f t="shared" si="13"/>
        <v>same</v>
      </c>
      <c r="O84" s="5"/>
      <c r="P84" s="5"/>
      <c r="Q84" s="5"/>
      <c r="R84" s="13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 t="str">
        <f>IF(AnalyData!$AH85="pass",AnalyData!$A85,0)</f>
        <v>151014_M02641_0039_000000000-AFLFV</v>
      </c>
      <c r="B85" s="5" t="str">
        <f>IF(OR(BadRunsEye!$D85="Pass",BadRunsEye!$D85="Borderline Pass"),BadRunsEye!$A85,0)</f>
        <v>151014_M02641_0039_000000000-AFLFV</v>
      </c>
      <c r="C85" s="5" t="str">
        <f t="shared" si="8"/>
        <v>same</v>
      </c>
      <c r="D85" s="5"/>
      <c r="E85" s="5"/>
      <c r="F85" s="5"/>
      <c r="H85" t="str">
        <f t="shared" si="9"/>
        <v>no</v>
      </c>
      <c r="I85" t="str">
        <f t="shared" si="10"/>
        <v>no</v>
      </c>
      <c r="J85" t="str">
        <f t="shared" si="11"/>
        <v>no</v>
      </c>
      <c r="K85" s="6" t="str">
        <f t="shared" si="12"/>
        <v>yes</v>
      </c>
      <c r="L85">
        <f>IF(AnalyData!$AH85="fail",AnalyData!$A85,0)</f>
        <v>0</v>
      </c>
      <c r="M85" s="5">
        <f>IF(OR(BadRunsEye!$D85="Fail",BadRunsEye!$D85="Borderline Fail"),BadRunsEye!$A85,0)</f>
        <v>0</v>
      </c>
      <c r="N85" s="5" t="str">
        <f t="shared" si="13"/>
        <v>same</v>
      </c>
      <c r="O85" s="5"/>
      <c r="P85" s="5"/>
      <c r="Q85" s="5"/>
      <c r="R85" s="13"/>
      <c r="S85" s="5"/>
      <c r="T85" s="5"/>
      <c r="U85" s="5"/>
      <c r="V85" s="5"/>
      <c r="W85" s="5"/>
      <c r="X85" s="5"/>
      <c r="Y85" s="5"/>
      <c r="Z85" s="5"/>
      <c r="AA85" s="5"/>
    </row>
    <row r="86" spans="1:27" s="5" customFormat="1" x14ac:dyDescent="0.3">
      <c r="A86" s="5" t="str">
        <f>IF(AnalyData!$AH86="pass",AnalyData!$A86,0)</f>
        <v>151015_M00766_0142_000000000-AJD8B</v>
      </c>
      <c r="B86" s="5" t="str">
        <f>IF(OR(BadRunsEye!$D86="Pass",BadRunsEye!$D86="Borderline Pass"),BadRunsEye!$A86,0)</f>
        <v>151015_M00766_0142_000000000-AJD8B</v>
      </c>
      <c r="C86" s="5" t="str">
        <f t="shared" si="8"/>
        <v>same</v>
      </c>
      <c r="H86" s="5" t="str">
        <f t="shared" si="9"/>
        <v>no</v>
      </c>
      <c r="I86" s="5" t="str">
        <f t="shared" si="10"/>
        <v>no</v>
      </c>
      <c r="J86" s="5" t="str">
        <f t="shared" si="11"/>
        <v>no</v>
      </c>
      <c r="K86" s="5" t="str">
        <f t="shared" si="12"/>
        <v>yes</v>
      </c>
      <c r="L86" s="5">
        <f>IF(AnalyData!$AH86="fail",AnalyData!$A86,0)</f>
        <v>0</v>
      </c>
      <c r="M86" s="5">
        <f>IF(OR(BadRunsEye!$D86="Fail",BadRunsEye!$D86="Borderline Fail"),BadRunsEye!$A86,0)</f>
        <v>0</v>
      </c>
      <c r="N86" s="5" t="str">
        <f t="shared" si="13"/>
        <v>same</v>
      </c>
    </row>
    <row r="87" spans="1:27" x14ac:dyDescent="0.3">
      <c r="A87" s="5" t="str">
        <f>IF(AnalyData!$AH87="pass",AnalyData!$A87,0)</f>
        <v>151021_M02641_0041_000000000-AGHAA</v>
      </c>
      <c r="B87" s="5" t="str">
        <f>IF(OR(BadRunsEye!$D87="Pass",BadRunsEye!$D87="Borderline Pass"),BadRunsEye!$A87,0)</f>
        <v>151021_M02641_0041_000000000-AGHAA</v>
      </c>
      <c r="C87" s="5" t="str">
        <f t="shared" si="8"/>
        <v>same</v>
      </c>
      <c r="D87" s="5"/>
      <c r="E87" s="5"/>
      <c r="F87" s="5"/>
      <c r="H87" s="6" t="str">
        <f t="shared" si="9"/>
        <v>no</v>
      </c>
      <c r="I87" t="str">
        <f t="shared" si="10"/>
        <v>no</v>
      </c>
      <c r="J87" t="str">
        <f t="shared" si="11"/>
        <v>no</v>
      </c>
      <c r="K87" t="str">
        <f t="shared" si="12"/>
        <v>yes</v>
      </c>
      <c r="L87">
        <f>IF(AnalyData!$AH87="fail",AnalyData!$A87,0)</f>
        <v>0</v>
      </c>
      <c r="M87" s="5">
        <f>IF(OR(BadRunsEye!$D87="Fail",BadRunsEye!$D87="Borderline Fail"),BadRunsEye!$A87,0)</f>
        <v>0</v>
      </c>
      <c r="N87" s="5" t="str">
        <f t="shared" si="13"/>
        <v>same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8">
        <f>IF(AnalyData!$AH88="pass",AnalyData!$A88,0)</f>
        <v>0</v>
      </c>
      <c r="B88" s="8" t="str">
        <f>IF(OR(BadRunsEye!$D88="Pass",BadRunsEye!$D88="Borderline Pass"),BadRunsEye!$A88,0)</f>
        <v>151022_M00766_0146_000000000-AFN3B</v>
      </c>
      <c r="C88" s="8" t="str">
        <f t="shared" si="8"/>
        <v>diff</v>
      </c>
      <c r="D88" s="8" t="s">
        <v>202</v>
      </c>
      <c r="E88" s="8"/>
      <c r="F88" s="8" t="str">
        <f t="shared" si="14"/>
        <v>no</v>
      </c>
      <c r="H88" t="str">
        <f t="shared" si="9"/>
        <v>yes</v>
      </c>
      <c r="I88" t="str">
        <f t="shared" si="10"/>
        <v>no</v>
      </c>
      <c r="J88" s="6" t="str">
        <f t="shared" si="11"/>
        <v>no</v>
      </c>
      <c r="K88" t="str">
        <f t="shared" si="12"/>
        <v>no</v>
      </c>
      <c r="L88" t="str">
        <f>IF(AnalyData!$AH88="fail",AnalyData!$A88,0)</f>
        <v>151022_M00766_0146_000000000-AFN3B</v>
      </c>
      <c r="M88" s="5">
        <f>IF(OR(BadRunsEye!$D88="Fail",BadRunsEye!$D88="Borderline Fail"),BadRunsEye!$A88,0)</f>
        <v>0</v>
      </c>
      <c r="N88" s="5" t="str">
        <f t="shared" si="13"/>
        <v>diff</v>
      </c>
      <c r="O88" s="8" t="s">
        <v>202</v>
      </c>
      <c r="P88" s="8"/>
      <c r="Q88" s="8" t="str">
        <f t="shared" si="15"/>
        <v>yes</v>
      </c>
      <c r="R88" s="5"/>
      <c r="S88" s="12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8">
        <f>IF(AnalyData!$AH89="pass",AnalyData!$A89,0)</f>
        <v>0</v>
      </c>
      <c r="B89" s="8" t="str">
        <f>IF(OR(BadRunsEye!$D89="Pass",BadRunsEye!$D89="Borderline Pass"),BadRunsEye!$A89,0)</f>
        <v>151023_M00766_0147_000000000-AFN37</v>
      </c>
      <c r="C89" s="8" t="str">
        <f t="shared" si="8"/>
        <v>diff</v>
      </c>
      <c r="D89" s="8" t="s">
        <v>203</v>
      </c>
      <c r="E89" s="8"/>
      <c r="F89" s="8" t="str">
        <f t="shared" si="14"/>
        <v>no</v>
      </c>
      <c r="H89" t="str">
        <f t="shared" si="9"/>
        <v>yes</v>
      </c>
      <c r="I89" t="str">
        <f t="shared" si="10"/>
        <v>no</v>
      </c>
      <c r="J89" t="str">
        <f t="shared" si="11"/>
        <v>no</v>
      </c>
      <c r="K89" s="6" t="str">
        <f t="shared" si="12"/>
        <v>no</v>
      </c>
      <c r="L89" t="str">
        <f>IF(AnalyData!$AH89="fail",AnalyData!$A89,0)</f>
        <v>151023_M00766_0147_000000000-AFN37</v>
      </c>
      <c r="M89" s="5">
        <f>IF(OR(BadRunsEye!$D89="Fail",BadRunsEye!$D89="Borderline Fail"),BadRunsEye!$A89,0)</f>
        <v>0</v>
      </c>
      <c r="N89" s="5" t="str">
        <f t="shared" si="13"/>
        <v>diff</v>
      </c>
      <c r="O89" s="8" t="s">
        <v>203</v>
      </c>
      <c r="P89" s="8"/>
      <c r="Q89" s="8" t="str">
        <f t="shared" si="15"/>
        <v>yes</v>
      </c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s="5" customFormat="1" x14ac:dyDescent="0.3">
      <c r="A90" s="5" t="str">
        <f>IF(AnalyData!$AH90="pass",AnalyData!$A90,0)</f>
        <v>151028_M02641_0043_000000000-AFL74</v>
      </c>
      <c r="B90" s="5" t="str">
        <f>IF(OR(BadRunsEye!$D90="Pass",BadRunsEye!$D90="Borderline Pass"),BadRunsEye!$A90,0)</f>
        <v>151028_M02641_0043_000000000-AFL74</v>
      </c>
      <c r="C90" s="5" t="str">
        <f t="shared" si="8"/>
        <v>same</v>
      </c>
      <c r="H90" s="5" t="str">
        <f t="shared" si="9"/>
        <v>no</v>
      </c>
      <c r="I90" s="5" t="str">
        <f t="shared" si="10"/>
        <v>no</v>
      </c>
      <c r="J90" s="5" t="str">
        <f t="shared" si="11"/>
        <v>no</v>
      </c>
      <c r="K90" s="5" t="str">
        <f t="shared" si="12"/>
        <v>yes</v>
      </c>
      <c r="L90" s="5">
        <f>IF(AnalyData!$AH90="fail",AnalyData!$A90,0)</f>
        <v>0</v>
      </c>
      <c r="M90" s="5">
        <f>IF(OR(BadRunsEye!$D90="Fail",BadRunsEye!$D90="Borderline Fail"),BadRunsEye!$A90,0)</f>
        <v>0</v>
      </c>
      <c r="N90" s="5" t="str">
        <f t="shared" si="13"/>
        <v>same</v>
      </c>
    </row>
    <row r="91" spans="1:27" s="5" customFormat="1" x14ac:dyDescent="0.3">
      <c r="A91" s="5" t="str">
        <f>IF(AnalyData!$AH91="pass",AnalyData!$A91,0)</f>
        <v>151030_M00766_0150_000000000-AFLDT</v>
      </c>
      <c r="B91" s="5" t="str">
        <f>IF(OR(BadRunsEye!$D91="Pass",BadRunsEye!$D91="Borderline Pass"),BadRunsEye!$A91,0)</f>
        <v>151030_M00766_0150_000000000-AFLDT</v>
      </c>
      <c r="C91" s="5" t="str">
        <f t="shared" si="8"/>
        <v>same</v>
      </c>
      <c r="H91" s="5" t="str">
        <f t="shared" si="9"/>
        <v>no</v>
      </c>
      <c r="I91" s="5" t="str">
        <f t="shared" si="10"/>
        <v>no</v>
      </c>
      <c r="J91" s="5" t="str">
        <f t="shared" si="11"/>
        <v>no</v>
      </c>
      <c r="K91" s="5" t="str">
        <f t="shared" si="12"/>
        <v>yes</v>
      </c>
      <c r="L91" s="5">
        <f>IF(AnalyData!$AH91="fail",AnalyData!$A91,0)</f>
        <v>0</v>
      </c>
      <c r="M91" s="5">
        <f>IF(OR(BadRunsEye!$D91="Fail",BadRunsEye!$D91="Borderline Fail"),BadRunsEye!$A91,0)</f>
        <v>0</v>
      </c>
      <c r="N91" s="5" t="str">
        <f t="shared" si="13"/>
        <v>same</v>
      </c>
    </row>
    <row r="92" spans="1:27" s="5" customFormat="1" x14ac:dyDescent="0.3">
      <c r="A92" s="5" t="str">
        <f>IF(AnalyData!$AH92="pass",AnalyData!$A92,0)</f>
        <v>151030_M02641_0044_000000000-AJHLJ</v>
      </c>
      <c r="B92" s="5" t="str">
        <f>IF(OR(BadRunsEye!$D92="Pass",BadRunsEye!$D92="Borderline Pass"),BadRunsEye!$A92,0)</f>
        <v>151030_M02641_0044_000000000-AJHLJ</v>
      </c>
      <c r="C92" s="5" t="str">
        <f t="shared" si="8"/>
        <v>same</v>
      </c>
      <c r="H92" s="5" t="str">
        <f t="shared" si="9"/>
        <v>no</v>
      </c>
      <c r="I92" s="5" t="str">
        <f t="shared" si="10"/>
        <v>no</v>
      </c>
      <c r="J92" s="5" t="str">
        <f t="shared" si="11"/>
        <v>no</v>
      </c>
      <c r="K92" s="5" t="str">
        <f t="shared" si="12"/>
        <v>yes</v>
      </c>
      <c r="L92" s="5">
        <f>IF(AnalyData!$AH92="fail",AnalyData!$A92,0)</f>
        <v>0</v>
      </c>
      <c r="M92" s="5">
        <f>IF(OR(BadRunsEye!$D92="Fail",BadRunsEye!$D92="Borderline Fail"),BadRunsEye!$A92,0)</f>
        <v>0</v>
      </c>
      <c r="N92" s="5" t="str">
        <f t="shared" si="13"/>
        <v>same</v>
      </c>
    </row>
    <row r="93" spans="1:27" s="5" customFormat="1" x14ac:dyDescent="0.3">
      <c r="A93" s="5" t="str">
        <f>IF(AnalyData!$AH93="pass",AnalyData!$A93,0)</f>
        <v>151103_M02641_0046_000000000-AJ5Y7</v>
      </c>
      <c r="B93" s="5" t="str">
        <f>IF(OR(BadRunsEye!$D93="Pass",BadRunsEye!$D93="Borderline Pass"),BadRunsEye!$A93,0)</f>
        <v>151103_M02641_0046_000000000-AJ5Y7</v>
      </c>
      <c r="C93" s="5" t="str">
        <f t="shared" si="8"/>
        <v>same</v>
      </c>
      <c r="H93" s="5" t="str">
        <f t="shared" si="9"/>
        <v>no</v>
      </c>
      <c r="I93" s="5" t="str">
        <f t="shared" si="10"/>
        <v>no</v>
      </c>
      <c r="J93" s="5" t="str">
        <f t="shared" si="11"/>
        <v>no</v>
      </c>
      <c r="K93" s="5" t="str">
        <f t="shared" si="12"/>
        <v>yes</v>
      </c>
      <c r="L93" s="5">
        <f>IF(AnalyData!$AH93="fail",AnalyData!$A93,0)</f>
        <v>0</v>
      </c>
      <c r="M93" s="5">
        <f>IF(OR(BadRunsEye!$D93="Fail",BadRunsEye!$D93="Borderline Fail"),BadRunsEye!$A93,0)</f>
        <v>0</v>
      </c>
      <c r="N93" s="5" t="str">
        <f t="shared" si="13"/>
        <v>same</v>
      </c>
    </row>
    <row r="94" spans="1:27" s="5" customFormat="1" x14ac:dyDescent="0.3">
      <c r="A94" s="5" t="str">
        <f>IF(AnalyData!$AH94="pass",AnalyData!$A94,0)</f>
        <v>151105_M02641_0047_000000000-AJF4E</v>
      </c>
      <c r="B94" s="5" t="str">
        <f>IF(OR(BadRunsEye!$D94="Pass",BadRunsEye!$D94="Borderline Pass"),BadRunsEye!$A94,0)</f>
        <v>151105_M02641_0047_000000000-AJF4E</v>
      </c>
      <c r="C94" s="5" t="str">
        <f t="shared" si="8"/>
        <v>same</v>
      </c>
      <c r="H94" s="5" t="str">
        <f t="shared" si="9"/>
        <v>no</v>
      </c>
      <c r="I94" s="5" t="str">
        <f t="shared" si="10"/>
        <v>no</v>
      </c>
      <c r="J94" s="5" t="str">
        <f t="shared" si="11"/>
        <v>no</v>
      </c>
      <c r="K94" s="5" t="str">
        <f t="shared" si="12"/>
        <v>yes</v>
      </c>
      <c r="L94" s="5">
        <f>IF(AnalyData!$AH94="fail",AnalyData!$A94,0)</f>
        <v>0</v>
      </c>
      <c r="M94" s="5">
        <f>IF(OR(BadRunsEye!$D94="Fail",BadRunsEye!$D94="Borderline Fail"),BadRunsEye!$A94,0)</f>
        <v>0</v>
      </c>
      <c r="N94" s="5" t="str">
        <f t="shared" si="13"/>
        <v>same</v>
      </c>
    </row>
    <row r="95" spans="1:27" s="5" customFormat="1" x14ac:dyDescent="0.3">
      <c r="A95" s="5" t="str">
        <f>IF(AnalyData!$AH95="pass",AnalyData!$A95,0)</f>
        <v>151116_M02641_0050_000000000-AJ6L3</v>
      </c>
      <c r="B95" s="5" t="str">
        <f>IF(OR(BadRunsEye!$D95="Pass",BadRunsEye!$D95="Borderline Pass"),BadRunsEye!$A95,0)</f>
        <v>151116_M02641_0050_000000000-AJ6L3</v>
      </c>
      <c r="C95" s="5" t="str">
        <f t="shared" si="8"/>
        <v>same</v>
      </c>
      <c r="H95" s="5" t="str">
        <f t="shared" si="9"/>
        <v>no</v>
      </c>
      <c r="I95" s="5" t="str">
        <f t="shared" si="10"/>
        <v>no</v>
      </c>
      <c r="J95" s="5" t="str">
        <f t="shared" si="11"/>
        <v>no</v>
      </c>
      <c r="K95" s="5" t="str">
        <f t="shared" si="12"/>
        <v>yes</v>
      </c>
      <c r="L95" s="5">
        <f>IF(AnalyData!$AH95="fail",AnalyData!$A95,0)</f>
        <v>0</v>
      </c>
      <c r="M95" s="5">
        <f>IF(OR(BadRunsEye!$D95="Fail",BadRunsEye!$D95="Borderline Fail"),BadRunsEye!$A95,0)</f>
        <v>0</v>
      </c>
      <c r="N95" s="5" t="str">
        <f t="shared" si="13"/>
        <v>same</v>
      </c>
    </row>
    <row r="96" spans="1:27" s="5" customFormat="1" x14ac:dyDescent="0.3">
      <c r="A96" s="5" t="str">
        <f>IF(AnalyData!$AH96="pass",AnalyData!$A96,0)</f>
        <v>151117_M00766_0155_000000000-AJ6LL</v>
      </c>
      <c r="B96" s="5" t="str">
        <f>IF(OR(BadRunsEye!$D96="Pass",BadRunsEye!$D96="Borderline Pass"),BadRunsEye!$A96,0)</f>
        <v>151117_M00766_0155_000000000-AJ6LL</v>
      </c>
      <c r="C96" s="5" t="str">
        <f t="shared" si="8"/>
        <v>same</v>
      </c>
      <c r="H96" s="5" t="str">
        <f t="shared" si="9"/>
        <v>no</v>
      </c>
      <c r="I96" s="5" t="str">
        <f t="shared" si="10"/>
        <v>no</v>
      </c>
      <c r="J96" s="5" t="str">
        <f t="shared" si="11"/>
        <v>no</v>
      </c>
      <c r="K96" s="5" t="str">
        <f t="shared" si="12"/>
        <v>yes</v>
      </c>
      <c r="L96" s="5">
        <f>IF(AnalyData!$AH96="fail",AnalyData!$A96,0)</f>
        <v>0</v>
      </c>
      <c r="M96" s="5">
        <f>IF(OR(BadRunsEye!$D96="Fail",BadRunsEye!$D96="Borderline Fail"),BadRunsEye!$A96,0)</f>
        <v>0</v>
      </c>
      <c r="N96" s="5" t="str">
        <f t="shared" si="13"/>
        <v>same</v>
      </c>
    </row>
    <row r="97" spans="1:27" s="5" customFormat="1" x14ac:dyDescent="0.3">
      <c r="A97" s="5" t="str">
        <f>IF(AnalyData!$AH97="pass",AnalyData!$A97,0)</f>
        <v>151117_M02641_0051_000000000-AJF4A</v>
      </c>
      <c r="B97" s="5" t="str">
        <f>IF(OR(BadRunsEye!$D97="Pass",BadRunsEye!$D97="Borderline Pass"),BadRunsEye!$A97,0)</f>
        <v>151117_M02641_0051_000000000-AJF4A</v>
      </c>
      <c r="C97" s="5" t="str">
        <f t="shared" si="8"/>
        <v>same</v>
      </c>
      <c r="H97" s="5" t="str">
        <f t="shared" si="9"/>
        <v>no</v>
      </c>
      <c r="I97" s="5" t="str">
        <f t="shared" si="10"/>
        <v>no</v>
      </c>
      <c r="J97" s="5" t="str">
        <f t="shared" si="11"/>
        <v>no</v>
      </c>
      <c r="K97" s="5" t="str">
        <f t="shared" si="12"/>
        <v>yes</v>
      </c>
      <c r="L97" s="5">
        <f>IF(AnalyData!$AH97="fail",AnalyData!$A97,0)</f>
        <v>0</v>
      </c>
      <c r="M97" s="5">
        <f>IF(OR(BadRunsEye!$D97="Fail",BadRunsEye!$D97="Borderline Fail"),BadRunsEye!$A97,0)</f>
        <v>0</v>
      </c>
      <c r="N97" s="5" t="str">
        <f t="shared" si="13"/>
        <v>same</v>
      </c>
    </row>
    <row r="98" spans="1:27" s="5" customFormat="1" x14ac:dyDescent="0.3">
      <c r="A98" s="5">
        <f>IF(AnalyData!$AH98="pass",AnalyData!$A98,0)</f>
        <v>0</v>
      </c>
      <c r="B98" s="5">
        <f>IF(OR(BadRunsEye!$D98="Pass",BadRunsEye!$D98="Borderline Pass"),BadRunsEye!$A98,0)</f>
        <v>0</v>
      </c>
      <c r="C98" s="5" t="str">
        <f t="shared" si="8"/>
        <v>same</v>
      </c>
      <c r="D98" s="13"/>
      <c r="E98" s="13"/>
      <c r="H98" s="5" t="str">
        <f t="shared" si="9"/>
        <v>no</v>
      </c>
      <c r="I98" s="5" t="str">
        <f t="shared" si="10"/>
        <v>no</v>
      </c>
      <c r="J98" s="5" t="str">
        <f t="shared" si="11"/>
        <v>yes</v>
      </c>
      <c r="K98" s="5" t="str">
        <f t="shared" si="12"/>
        <v>no</v>
      </c>
      <c r="L98" s="5" t="str">
        <f>IF(AnalyData!$AH98="fail",AnalyData!$A98,0)</f>
        <v>151125_M02641_0053_000000000-AJJ3G</v>
      </c>
      <c r="M98" s="5" t="str">
        <f>IF(OR(BadRunsEye!$D98="Fail",BadRunsEye!$D98="Borderline Fail"),BadRunsEye!$A98,0)</f>
        <v>151125_M02641_0053_000000000-AJJ3G</v>
      </c>
      <c r="N98" s="5" t="str">
        <f t="shared" si="13"/>
        <v>same</v>
      </c>
      <c r="O98" s="13"/>
    </row>
    <row r="99" spans="1:27" s="5" customFormat="1" x14ac:dyDescent="0.3">
      <c r="A99" s="5" t="str">
        <f>IF(AnalyData!$AH99="pass",AnalyData!$A99,0)</f>
        <v>151126_M00766_0159_000000000-AJD7L</v>
      </c>
      <c r="B99" s="5" t="str">
        <f>IF(OR(BadRunsEye!$D99="Pass",BadRunsEye!$D99="Borderline Pass"),BadRunsEye!$A99,0)</f>
        <v>151126_M00766_0159_000000000-AJD7L</v>
      </c>
      <c r="C99" s="5" t="str">
        <f t="shared" si="8"/>
        <v>same</v>
      </c>
      <c r="H99" s="5" t="str">
        <f t="shared" si="9"/>
        <v>no</v>
      </c>
      <c r="I99" s="5" t="str">
        <f t="shared" si="10"/>
        <v>no</v>
      </c>
      <c r="J99" s="5" t="str">
        <f t="shared" si="11"/>
        <v>no</v>
      </c>
      <c r="K99" s="5" t="str">
        <f t="shared" si="12"/>
        <v>yes</v>
      </c>
      <c r="L99" s="5">
        <f>IF(AnalyData!$AH99="fail",AnalyData!$A99,0)</f>
        <v>0</v>
      </c>
      <c r="M99" s="5">
        <f>IF(OR(BadRunsEye!$D99="Fail",BadRunsEye!$D99="Borderline Fail"),BadRunsEye!$A99,0)</f>
        <v>0</v>
      </c>
      <c r="N99" s="5" t="str">
        <f t="shared" si="13"/>
        <v>same</v>
      </c>
    </row>
    <row r="100" spans="1:27" s="5" customFormat="1" x14ac:dyDescent="0.3">
      <c r="A100" s="5" t="str">
        <f>IF(AnalyData!$AH100="pass",AnalyData!$A100,0)</f>
        <v>151126_M02641_0054_000000000-AJD7T</v>
      </c>
      <c r="B100" s="5" t="str">
        <f>IF(OR(BadRunsEye!$D100="Pass",BadRunsEye!$D100="Borderline Pass"),BadRunsEye!$A100,0)</f>
        <v>151126_M02641_0054_000000000-AJD7T</v>
      </c>
      <c r="C100" s="5" t="str">
        <f t="shared" si="8"/>
        <v>same</v>
      </c>
      <c r="H100" s="5" t="str">
        <f t="shared" si="9"/>
        <v>no</v>
      </c>
      <c r="I100" s="5" t="str">
        <f t="shared" si="10"/>
        <v>no</v>
      </c>
      <c r="J100" s="5" t="str">
        <f t="shared" si="11"/>
        <v>no</v>
      </c>
      <c r="K100" s="5" t="str">
        <f t="shared" si="12"/>
        <v>yes</v>
      </c>
      <c r="L100" s="5">
        <f>IF(AnalyData!$AH100="fail",AnalyData!$A100,0)</f>
        <v>0</v>
      </c>
      <c r="M100" s="5">
        <f>IF(OR(BadRunsEye!$D100="Fail",BadRunsEye!$D100="Borderline Fail"),BadRunsEye!$A100,0)</f>
        <v>0</v>
      </c>
      <c r="N100" s="5" t="str">
        <f t="shared" si="13"/>
        <v>same</v>
      </c>
    </row>
    <row r="101" spans="1:27" s="5" customFormat="1" x14ac:dyDescent="0.3">
      <c r="A101" s="5" t="str">
        <f>IF(AnalyData!$AH101="pass",AnalyData!$A101,0)</f>
        <v>151127_M00766_0161_000000000-AJERP</v>
      </c>
      <c r="B101" s="5" t="str">
        <f>IF(OR(BadRunsEye!$D101="Pass",BadRunsEye!$D101="Borderline Pass"),BadRunsEye!$A101,0)</f>
        <v>151127_M00766_0161_000000000-AJERP</v>
      </c>
      <c r="C101" s="5" t="str">
        <f t="shared" si="8"/>
        <v>same</v>
      </c>
      <c r="H101" s="5" t="str">
        <f t="shared" si="9"/>
        <v>no</v>
      </c>
      <c r="I101" s="5" t="str">
        <f t="shared" si="10"/>
        <v>no</v>
      </c>
      <c r="J101" s="5" t="str">
        <f t="shared" si="11"/>
        <v>no</v>
      </c>
      <c r="K101" s="5" t="str">
        <f t="shared" si="12"/>
        <v>yes</v>
      </c>
      <c r="L101" s="5">
        <f>IF(AnalyData!$AH101="fail",AnalyData!$A101,0)</f>
        <v>0</v>
      </c>
      <c r="M101" s="5">
        <f>IF(OR(BadRunsEye!$D101="Fail",BadRunsEye!$D101="Borderline Fail"),BadRunsEye!$A101,0)</f>
        <v>0</v>
      </c>
      <c r="N101" s="5" t="str">
        <f t="shared" si="13"/>
        <v>same</v>
      </c>
      <c r="S101" s="12"/>
      <c r="T101" s="12"/>
    </row>
    <row r="102" spans="1:27" s="5" customFormat="1" x14ac:dyDescent="0.3">
      <c r="A102" s="5" t="str">
        <f>IF(AnalyData!$AH102="pass",AnalyData!$A102,0)</f>
        <v>151201_M02641_0055_000000000-AJ6B2</v>
      </c>
      <c r="B102" s="5" t="str">
        <f>IF(OR(BadRunsEye!$D102="Pass",BadRunsEye!$D102="Borderline Pass"),BadRunsEye!$A102,0)</f>
        <v>151201_M02641_0055_000000000-AJ6B2</v>
      </c>
      <c r="C102" s="5" t="str">
        <f t="shared" si="8"/>
        <v>same</v>
      </c>
      <c r="H102" s="5" t="str">
        <f t="shared" si="9"/>
        <v>no</v>
      </c>
      <c r="I102" s="5" t="str">
        <f t="shared" si="10"/>
        <v>no</v>
      </c>
      <c r="J102" s="5" t="str">
        <f t="shared" si="11"/>
        <v>no</v>
      </c>
      <c r="K102" s="5" t="str">
        <f t="shared" si="12"/>
        <v>yes</v>
      </c>
      <c r="L102" s="5">
        <f>IF(AnalyData!$AH102="fail",AnalyData!$A102,0)</f>
        <v>0</v>
      </c>
      <c r="M102" s="5">
        <f>IF(OR(BadRunsEye!$D102="Fail",BadRunsEye!$D102="Borderline Fail"),BadRunsEye!$A102,0)</f>
        <v>0</v>
      </c>
      <c r="N102" s="5" t="str">
        <f t="shared" si="13"/>
        <v>same</v>
      </c>
      <c r="S102" s="12"/>
      <c r="T102" s="12"/>
    </row>
    <row r="103" spans="1:27" s="5" customFormat="1" x14ac:dyDescent="0.3">
      <c r="A103" s="5" t="str">
        <f>IF(AnalyData!$AH103="pass",AnalyData!$A103,0)</f>
        <v>151203_M00766_0165_000000000-AJFAA</v>
      </c>
      <c r="B103" s="5" t="str">
        <f>IF(OR(BadRunsEye!$D103="Pass",BadRunsEye!$D103="Borderline Pass"),BadRunsEye!$A103,0)</f>
        <v>151203_M00766_0165_000000000-AJFAA</v>
      </c>
      <c r="C103" s="5" t="str">
        <f t="shared" si="8"/>
        <v>same</v>
      </c>
      <c r="H103" s="5" t="str">
        <f t="shared" si="9"/>
        <v>no</v>
      </c>
      <c r="I103" s="5" t="str">
        <f t="shared" si="10"/>
        <v>no</v>
      </c>
      <c r="J103" s="5" t="str">
        <f t="shared" si="11"/>
        <v>no</v>
      </c>
      <c r="K103" s="5" t="str">
        <f t="shared" si="12"/>
        <v>yes</v>
      </c>
      <c r="L103" s="5">
        <f>IF(AnalyData!$AH103="fail",AnalyData!$A103,0)</f>
        <v>0</v>
      </c>
      <c r="M103" s="5">
        <f>IF(OR(BadRunsEye!$D103="Fail",BadRunsEye!$D103="Borderline Fail"),BadRunsEye!$A103,0)</f>
        <v>0</v>
      </c>
      <c r="N103" s="5" t="str">
        <f t="shared" si="13"/>
        <v>same</v>
      </c>
    </row>
    <row r="104" spans="1:27" s="5" customFormat="1" x14ac:dyDescent="0.3">
      <c r="A104" s="5">
        <f>IF(AnalyData!$AH104="pass",AnalyData!$A104,0)</f>
        <v>0</v>
      </c>
      <c r="B104" s="5">
        <f>IF(OR(BadRunsEye!$D104="Pass",BadRunsEye!$D104="Borderline Pass"),BadRunsEye!$A104,0)</f>
        <v>0</v>
      </c>
      <c r="C104" s="5" t="str">
        <f t="shared" si="8"/>
        <v>same</v>
      </c>
      <c r="D104" s="13"/>
      <c r="E104" s="13"/>
      <c r="H104" s="5" t="str">
        <f t="shared" si="9"/>
        <v>no</v>
      </c>
      <c r="I104" s="5" t="str">
        <f t="shared" si="10"/>
        <v>no</v>
      </c>
      <c r="J104" s="5" t="str">
        <f t="shared" si="11"/>
        <v>yes</v>
      </c>
      <c r="K104" s="5" t="str">
        <f t="shared" si="12"/>
        <v>no</v>
      </c>
      <c r="L104" s="5" t="str">
        <f>IF(AnalyData!$AH104="fail",AnalyData!$A104,0)</f>
        <v>151208_M00766_0167_000000000-AJ5JR</v>
      </c>
      <c r="M104" s="5" t="str">
        <f>IF(OR(BadRunsEye!$D104="Fail",BadRunsEye!$D104="Borderline Fail"),BadRunsEye!$A104,0)</f>
        <v>151208_M00766_0167_000000000-AJ5JR</v>
      </c>
      <c r="N104" s="5" t="str">
        <f t="shared" si="13"/>
        <v>same</v>
      </c>
      <c r="O104" s="13"/>
    </row>
    <row r="105" spans="1:27" s="5" customFormat="1" x14ac:dyDescent="0.3">
      <c r="A105" s="5" t="str">
        <f>IF(AnalyData!$AH105="pass",AnalyData!$A105,0)</f>
        <v>151210_M02641_0058_000000000-AJ5YJ</v>
      </c>
      <c r="B105" s="5" t="str">
        <f>IF(OR(BadRunsEye!$D105="Pass",BadRunsEye!$D105="Borderline Pass"),BadRunsEye!$A105,0)</f>
        <v>151210_M02641_0058_000000000-AJ5YJ</v>
      </c>
      <c r="C105" s="5" t="str">
        <f t="shared" si="8"/>
        <v>same</v>
      </c>
      <c r="H105" s="5" t="str">
        <f t="shared" si="9"/>
        <v>no</v>
      </c>
      <c r="I105" s="5" t="str">
        <f t="shared" si="10"/>
        <v>no</v>
      </c>
      <c r="J105" s="5" t="str">
        <f t="shared" si="11"/>
        <v>no</v>
      </c>
      <c r="K105" s="5" t="str">
        <f t="shared" si="12"/>
        <v>yes</v>
      </c>
      <c r="L105" s="5">
        <f>IF(AnalyData!$AH105="fail",AnalyData!$A105,0)</f>
        <v>0</v>
      </c>
      <c r="M105" s="5">
        <f>IF(OR(BadRunsEye!$D105="Fail",BadRunsEye!$D105="Borderline Fail"),BadRunsEye!$A105,0)</f>
        <v>0</v>
      </c>
      <c r="N105" s="5" t="str">
        <f t="shared" si="13"/>
        <v>same</v>
      </c>
    </row>
    <row r="106" spans="1:27" s="5" customFormat="1" x14ac:dyDescent="0.3">
      <c r="A106" s="5" t="str">
        <f>IF(AnalyData!$AH106="pass",AnalyData!$A106,0)</f>
        <v>151216_M00766_0170_000000000-ALEAF</v>
      </c>
      <c r="B106" s="5" t="str">
        <f>IF(OR(BadRunsEye!$D106="Pass",BadRunsEye!$D106="Borderline Pass"),BadRunsEye!$A106,0)</f>
        <v>151216_M00766_0170_000000000-ALEAF</v>
      </c>
      <c r="C106" s="5" t="str">
        <f t="shared" si="8"/>
        <v>same</v>
      </c>
      <c r="H106" s="5" t="str">
        <f t="shared" si="9"/>
        <v>no</v>
      </c>
      <c r="I106" s="5" t="str">
        <f t="shared" si="10"/>
        <v>no</v>
      </c>
      <c r="J106" s="5" t="str">
        <f t="shared" si="11"/>
        <v>no</v>
      </c>
      <c r="K106" s="5" t="str">
        <f t="shared" si="12"/>
        <v>yes</v>
      </c>
      <c r="L106" s="5">
        <f>IF(AnalyData!$AH106="fail",AnalyData!$A106,0)</f>
        <v>0</v>
      </c>
      <c r="M106" s="5">
        <f>IF(OR(BadRunsEye!$D106="Fail",BadRunsEye!$D106="Borderline Fail"),BadRunsEye!$A106,0)</f>
        <v>0</v>
      </c>
      <c r="N106" s="5" t="str">
        <f t="shared" si="13"/>
        <v>same</v>
      </c>
    </row>
    <row r="107" spans="1:27" s="5" customFormat="1" x14ac:dyDescent="0.3">
      <c r="A107" s="5">
        <f>IF(AnalyData!$AH107="pass",AnalyData!$A107,0)</f>
        <v>0</v>
      </c>
      <c r="B107" s="5">
        <f>IF(OR(BadRunsEye!$D107="Pass",BadRunsEye!$D107="Borderline Pass"),BadRunsEye!$A107,0)</f>
        <v>0</v>
      </c>
      <c r="C107" s="5" t="str">
        <f t="shared" si="8"/>
        <v>same</v>
      </c>
      <c r="H107" s="5" t="str">
        <f t="shared" si="9"/>
        <v>no</v>
      </c>
      <c r="I107" s="5" t="str">
        <f t="shared" si="10"/>
        <v>no</v>
      </c>
      <c r="J107" s="5" t="str">
        <f t="shared" si="11"/>
        <v>yes</v>
      </c>
      <c r="K107" s="5" t="str">
        <f t="shared" si="12"/>
        <v>no</v>
      </c>
      <c r="L107" s="5" t="str">
        <f>IF(AnalyData!$AH107="fail",AnalyData!$A107,0)</f>
        <v>151217_M02641_0059_000000000-AJFAD</v>
      </c>
      <c r="M107" s="5" t="str">
        <f>IF(OR(BadRunsEye!$D107="Fail",BadRunsEye!$D107="Borderline Fail"),BadRunsEye!$A107,0)</f>
        <v>151217_M02641_0059_000000000-AJFAD</v>
      </c>
      <c r="N107" s="5" t="str">
        <f t="shared" si="13"/>
        <v>same</v>
      </c>
    </row>
    <row r="108" spans="1:27" s="5" customFormat="1" x14ac:dyDescent="0.3">
      <c r="A108" s="5" t="str">
        <f>IF(AnalyData!$AH108="pass",AnalyData!$A108,0)</f>
        <v>151223_M00766_0172_000000000-AJRMN</v>
      </c>
      <c r="B108" s="5" t="str">
        <f>IF(OR(BadRunsEye!$D108="Pass",BadRunsEye!$D108="Borderline Pass"),BadRunsEye!$A108,0)</f>
        <v>151223_M00766_0172_000000000-AJRMN</v>
      </c>
      <c r="C108" s="5" t="str">
        <f t="shared" si="8"/>
        <v>same</v>
      </c>
      <c r="H108" s="5" t="str">
        <f t="shared" si="9"/>
        <v>no</v>
      </c>
      <c r="I108" s="5" t="str">
        <f t="shared" si="10"/>
        <v>no</v>
      </c>
      <c r="J108" s="5" t="str">
        <f t="shared" si="11"/>
        <v>no</v>
      </c>
      <c r="K108" s="5" t="str">
        <f t="shared" si="12"/>
        <v>yes</v>
      </c>
      <c r="L108" s="5">
        <f>IF(AnalyData!$AH108="fail",AnalyData!$A108,0)</f>
        <v>0</v>
      </c>
      <c r="M108" s="5">
        <f>IF(OR(BadRunsEye!$D108="Fail",BadRunsEye!$D108="Borderline Fail"),BadRunsEye!$A108,0)</f>
        <v>0</v>
      </c>
      <c r="N108" s="5" t="str">
        <f t="shared" si="13"/>
        <v>same</v>
      </c>
    </row>
    <row r="109" spans="1:27" s="5" customFormat="1" x14ac:dyDescent="0.3">
      <c r="A109" s="5" t="str">
        <f>IF(AnalyData!$AH109="pass",AnalyData!$A109,0)</f>
        <v>151223_M02641_0060_000000000-AGHV2</v>
      </c>
      <c r="B109" s="5" t="str">
        <f>IF(OR(BadRunsEye!$D109="Pass",BadRunsEye!$D109="Borderline Pass"),BadRunsEye!$A109,0)</f>
        <v>151223_M02641_0060_000000000-AGHV2</v>
      </c>
      <c r="C109" s="5" t="str">
        <f t="shared" si="8"/>
        <v>same</v>
      </c>
      <c r="H109" s="5" t="str">
        <f t="shared" si="9"/>
        <v>no</v>
      </c>
      <c r="I109" s="5" t="str">
        <f t="shared" si="10"/>
        <v>no</v>
      </c>
      <c r="J109" s="5" t="str">
        <f t="shared" si="11"/>
        <v>no</v>
      </c>
      <c r="K109" s="5" t="str">
        <f t="shared" si="12"/>
        <v>yes</v>
      </c>
      <c r="L109" s="5">
        <f>IF(AnalyData!$AH109="fail",AnalyData!$A109,0)</f>
        <v>0</v>
      </c>
      <c r="M109" s="5">
        <f>IF(OR(BadRunsEye!$D109="Fail",BadRunsEye!$D109="Borderline Fail"),BadRunsEye!$A109,0)</f>
        <v>0</v>
      </c>
      <c r="N109" s="5" t="str">
        <f t="shared" si="13"/>
        <v>same</v>
      </c>
      <c r="S109" s="12"/>
    </row>
    <row r="110" spans="1:27" s="5" customFormat="1" x14ac:dyDescent="0.3">
      <c r="A110" s="5" t="str">
        <f>IF(AnalyData!$AH110="pass",AnalyData!$A110,0)</f>
        <v>151231_M02641_0061_000000000-AJD8L</v>
      </c>
      <c r="B110" s="5" t="str">
        <f>IF(OR(BadRunsEye!$D110="Pass",BadRunsEye!$D110="Borderline Pass"),BadRunsEye!$A110,0)</f>
        <v>151231_M02641_0061_000000000-AJD8L</v>
      </c>
      <c r="C110" s="5" t="str">
        <f t="shared" si="8"/>
        <v>same</v>
      </c>
      <c r="H110" s="5" t="str">
        <f t="shared" si="9"/>
        <v>no</v>
      </c>
      <c r="I110" s="5" t="str">
        <f t="shared" si="10"/>
        <v>no</v>
      </c>
      <c r="J110" s="5" t="str">
        <f t="shared" si="11"/>
        <v>no</v>
      </c>
      <c r="K110" s="5" t="str">
        <f t="shared" si="12"/>
        <v>yes</v>
      </c>
      <c r="L110" s="5">
        <f>IF(AnalyData!$AH110="fail",AnalyData!$A110,0)</f>
        <v>0</v>
      </c>
      <c r="M110" s="5">
        <f>IF(OR(BadRunsEye!$D110="Fail",BadRunsEye!$D110="Borderline Fail"),BadRunsEye!$A110,0)</f>
        <v>0</v>
      </c>
      <c r="N110" s="5" t="str">
        <f t="shared" si="13"/>
        <v>same</v>
      </c>
    </row>
    <row r="111" spans="1:27" x14ac:dyDescent="0.3">
      <c r="A111" s="5" t="str">
        <f>IF(AnalyData!$AH111="pass",AnalyData!$A111,0)</f>
        <v>160107_M00766_0175_000000000-AH6C3</v>
      </c>
      <c r="B111" s="5" t="str">
        <f>IF(OR(BadRunsEye!$D111="Pass",BadRunsEye!$D111="Borderline Pass"),BadRunsEye!$A111,0)</f>
        <v>160107_M00766_0175_000000000-AH6C3</v>
      </c>
      <c r="C111" s="5" t="str">
        <f t="shared" si="8"/>
        <v>same</v>
      </c>
      <c r="D111" s="5"/>
      <c r="E111" s="5"/>
      <c r="F111" s="5"/>
      <c r="H111" t="str">
        <f t="shared" si="9"/>
        <v>no</v>
      </c>
      <c r="I111" t="str">
        <f t="shared" si="10"/>
        <v>no</v>
      </c>
      <c r="J111" s="6" t="str">
        <f t="shared" si="11"/>
        <v>no</v>
      </c>
      <c r="K111" t="str">
        <f t="shared" si="12"/>
        <v>yes</v>
      </c>
      <c r="L111">
        <f>IF(AnalyData!$AH111="fail",AnalyData!$A111,0)</f>
        <v>0</v>
      </c>
      <c r="M111" s="5">
        <f>IF(OR(BadRunsEye!$D111="Fail",BadRunsEye!$D111="Borderline Fail"),BadRunsEye!$A111,0)</f>
        <v>0</v>
      </c>
      <c r="N111" s="5" t="str">
        <f t="shared" si="13"/>
        <v>same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>
        <f>IF(AnalyData!$AH112="pass",AnalyData!$A112,0)</f>
        <v>0</v>
      </c>
      <c r="B112" s="5">
        <f>IF(OR(BadRunsEye!$D112="Pass",BadRunsEye!$D112="Borderline Pass"),BadRunsEye!$A112,0)</f>
        <v>0</v>
      </c>
      <c r="C112" s="5" t="str">
        <f t="shared" si="8"/>
        <v>same</v>
      </c>
      <c r="D112" s="5"/>
      <c r="E112" s="5"/>
      <c r="F112" s="5"/>
      <c r="H112" t="str">
        <f t="shared" si="9"/>
        <v>no</v>
      </c>
      <c r="I112" t="str">
        <f t="shared" si="10"/>
        <v>no</v>
      </c>
      <c r="J112" t="str">
        <f t="shared" si="11"/>
        <v>yes</v>
      </c>
      <c r="K112" s="6" t="str">
        <f t="shared" si="12"/>
        <v>no</v>
      </c>
      <c r="L112" t="str">
        <f>IF(AnalyData!$AH112="fail",AnalyData!$A112,0)</f>
        <v>160108_M00766_0176_000000000-AJDAJ</v>
      </c>
      <c r="M112" s="5" t="str">
        <f>IF(OR(BadRunsEye!$D112="Fail",BadRunsEye!$D112="Borderline Fail"),BadRunsEye!$A112,0)</f>
        <v>160108_M00766_0176_000000000-AJDAJ</v>
      </c>
      <c r="N112" s="5" t="str">
        <f t="shared" si="13"/>
        <v>same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 t="str">
        <f>IF(AnalyData!$AH113="pass",AnalyData!$A113,0)</f>
        <v>160114_M00766_0177_000000000-ALYTH</v>
      </c>
      <c r="B113" s="5" t="str">
        <f>IF(OR(BadRunsEye!$D113="Pass",BadRunsEye!$D113="Borderline Pass"),BadRunsEye!$A113,0)</f>
        <v>160114_M00766_0177_000000000-ALYTH</v>
      </c>
      <c r="C113" s="5" t="str">
        <f t="shared" si="8"/>
        <v>same</v>
      </c>
      <c r="D113" s="5"/>
      <c r="E113" s="5"/>
      <c r="F113" s="5"/>
      <c r="H113" t="str">
        <f t="shared" si="9"/>
        <v>no</v>
      </c>
      <c r="I113" t="str">
        <f t="shared" si="10"/>
        <v>no</v>
      </c>
      <c r="J113" t="str">
        <f t="shared" si="11"/>
        <v>no</v>
      </c>
      <c r="K113" s="6" t="str">
        <f t="shared" si="12"/>
        <v>yes</v>
      </c>
      <c r="L113">
        <f>IF(AnalyData!$AH113="fail",AnalyData!$A113,0)</f>
        <v>0</v>
      </c>
      <c r="M113" s="5">
        <f>IF(OR(BadRunsEye!$D113="Fail",BadRunsEye!$D113="Borderline Fail"),BadRunsEye!$A113,0)</f>
        <v>0</v>
      </c>
      <c r="N113" s="5" t="str">
        <f t="shared" si="13"/>
        <v>same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 t="str">
        <f>IF(AnalyData!$AH114="pass",AnalyData!$A114,0)</f>
        <v>160114_M02641_0065_000000000-ALRU0</v>
      </c>
      <c r="B114" s="5" t="str">
        <f>IF(OR(BadRunsEye!$D114="Pass",BadRunsEye!$D114="Borderline Pass"),BadRunsEye!$A114,0)</f>
        <v>160114_M02641_0065_000000000-ALRU0</v>
      </c>
      <c r="C114" s="5" t="str">
        <f t="shared" si="8"/>
        <v>same</v>
      </c>
      <c r="D114" s="5"/>
      <c r="E114" s="5"/>
      <c r="F114" s="5"/>
      <c r="H114" t="str">
        <f t="shared" si="9"/>
        <v>no</v>
      </c>
      <c r="I114" t="str">
        <f t="shared" si="10"/>
        <v>no</v>
      </c>
      <c r="J114" t="str">
        <f t="shared" si="11"/>
        <v>no</v>
      </c>
      <c r="K114" s="6" t="str">
        <f t="shared" si="12"/>
        <v>yes</v>
      </c>
      <c r="L114">
        <f>IF(AnalyData!$AH114="fail",AnalyData!$A114,0)</f>
        <v>0</v>
      </c>
      <c r="M114" s="5">
        <f>IF(OR(BadRunsEye!$D114="Fail",BadRunsEye!$D114="Borderline Fail"),BadRunsEye!$A114,0)</f>
        <v>0</v>
      </c>
      <c r="N114" s="5" t="str">
        <f t="shared" si="13"/>
        <v>same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s="5" customFormat="1" x14ac:dyDescent="0.3">
      <c r="A115" s="5" t="str">
        <f>IF(AnalyData!$AH115="pass",AnalyData!$A115,0)</f>
        <v>160128_M02641_0070_000000000-ALAGE</v>
      </c>
      <c r="B115" s="5" t="str">
        <f>IF(OR(BadRunsEye!$D115="Pass",BadRunsEye!$D115="Borderline Pass"),BadRunsEye!$A115,0)</f>
        <v>160128_M02641_0070_000000000-ALAGE</v>
      </c>
      <c r="C115" s="5" t="str">
        <f t="shared" si="8"/>
        <v>same</v>
      </c>
      <c r="H115" s="5" t="str">
        <f t="shared" si="9"/>
        <v>no</v>
      </c>
      <c r="I115" s="5" t="str">
        <f t="shared" si="10"/>
        <v>no</v>
      </c>
      <c r="J115" s="5" t="str">
        <f t="shared" si="11"/>
        <v>no</v>
      </c>
      <c r="K115" s="5" t="str">
        <f t="shared" si="12"/>
        <v>yes</v>
      </c>
      <c r="L115" s="5">
        <f>IF(AnalyData!$AH115="fail",AnalyData!$A115,0)</f>
        <v>0</v>
      </c>
      <c r="M115" s="5">
        <f>IF(OR(BadRunsEye!$D115="Fail",BadRunsEye!$D115="Borderline Fail"),BadRunsEye!$A115,0)</f>
        <v>0</v>
      </c>
      <c r="N115" s="5" t="str">
        <f t="shared" si="13"/>
        <v>same</v>
      </c>
    </row>
    <row r="116" spans="1:27" s="5" customFormat="1" x14ac:dyDescent="0.3">
      <c r="A116" s="5" t="str">
        <f>IF(AnalyData!$AH116="pass",AnalyData!$A116,0)</f>
        <v>160129_M00766_0003_000000000-ALAH0</v>
      </c>
      <c r="B116" s="5" t="str">
        <f>IF(OR(BadRunsEye!$D116="Pass",BadRunsEye!$D116="Borderline Pass"),BadRunsEye!$A116,0)</f>
        <v>160129_M00766_0003_000000000-ALAH0</v>
      </c>
      <c r="C116" s="5" t="str">
        <f t="shared" si="8"/>
        <v>same</v>
      </c>
      <c r="H116" s="5" t="str">
        <f t="shared" si="9"/>
        <v>no</v>
      </c>
      <c r="I116" s="5" t="str">
        <f t="shared" si="10"/>
        <v>no</v>
      </c>
      <c r="J116" s="5" t="str">
        <f t="shared" si="11"/>
        <v>no</v>
      </c>
      <c r="K116" s="5" t="str">
        <f t="shared" si="12"/>
        <v>yes</v>
      </c>
      <c r="L116" s="5">
        <f>IF(AnalyData!$AH116="fail",AnalyData!$A116,0)</f>
        <v>0</v>
      </c>
      <c r="M116" s="5">
        <f>IF(OR(BadRunsEye!$D116="Fail",BadRunsEye!$D116="Borderline Fail"),BadRunsEye!$A116,0)</f>
        <v>0</v>
      </c>
      <c r="N116" s="5" t="str">
        <f t="shared" si="13"/>
        <v>same</v>
      </c>
    </row>
    <row r="117" spans="1:27" s="5" customFormat="1" x14ac:dyDescent="0.3">
      <c r="A117" s="5" t="str">
        <f>IF(AnalyData!$AH117="pass",AnalyData!$A117,0)</f>
        <v>160129_M02641_0071_000000000-AMC8N</v>
      </c>
      <c r="B117" s="5" t="str">
        <f>IF(OR(BadRunsEye!$D117="Pass",BadRunsEye!$D117="Borderline Pass"),BadRunsEye!$A117,0)</f>
        <v>160129_M02641_0071_000000000-AMC8N</v>
      </c>
      <c r="C117" s="5" t="str">
        <f t="shared" si="8"/>
        <v>same</v>
      </c>
      <c r="H117" s="5" t="str">
        <f t="shared" si="9"/>
        <v>no</v>
      </c>
      <c r="I117" s="5" t="str">
        <f t="shared" si="10"/>
        <v>no</v>
      </c>
      <c r="J117" s="5" t="str">
        <f t="shared" si="11"/>
        <v>no</v>
      </c>
      <c r="K117" s="5" t="str">
        <f t="shared" si="12"/>
        <v>yes</v>
      </c>
      <c r="L117" s="5">
        <f>IF(AnalyData!$AH117="fail",AnalyData!$A117,0)</f>
        <v>0</v>
      </c>
      <c r="M117" s="5">
        <f>IF(OR(BadRunsEye!$D117="Fail",BadRunsEye!$D117="Borderline Fail"),BadRunsEye!$A117,0)</f>
        <v>0</v>
      </c>
      <c r="N117" s="5" t="str">
        <f t="shared" si="13"/>
        <v>same</v>
      </c>
    </row>
    <row r="118" spans="1:27" s="5" customFormat="1" x14ac:dyDescent="0.3">
      <c r="A118" s="5" t="str">
        <f>IF(AnalyData!$AH118="pass",AnalyData!$A118,0)</f>
        <v>160206_M00766_0005_000000000-ALYU1</v>
      </c>
      <c r="B118" s="5" t="str">
        <f>IF(OR(BadRunsEye!$D118="Pass",BadRunsEye!$D118="Borderline Pass"),BadRunsEye!$A118,0)</f>
        <v>160206_M00766_0005_000000000-ALYU1</v>
      </c>
      <c r="C118" s="5" t="str">
        <f t="shared" si="8"/>
        <v>same</v>
      </c>
      <c r="H118" s="5" t="str">
        <f t="shared" si="9"/>
        <v>no</v>
      </c>
      <c r="I118" s="5" t="str">
        <f t="shared" si="10"/>
        <v>no</v>
      </c>
      <c r="J118" s="5" t="str">
        <f t="shared" si="11"/>
        <v>no</v>
      </c>
      <c r="K118" s="5" t="str">
        <f t="shared" si="12"/>
        <v>yes</v>
      </c>
      <c r="L118" s="5">
        <f>IF(AnalyData!$AH118="fail",AnalyData!$A118,0)</f>
        <v>0</v>
      </c>
      <c r="M118" s="5">
        <f>IF(OR(BadRunsEye!$D118="Fail",BadRunsEye!$D118="Borderline Fail"),BadRunsEye!$A118,0)</f>
        <v>0</v>
      </c>
      <c r="N118" s="5" t="str">
        <f t="shared" si="13"/>
        <v>same</v>
      </c>
    </row>
    <row r="119" spans="1:27" x14ac:dyDescent="0.3">
      <c r="A119" s="5" t="str">
        <f>IF(AnalyData!$AH119="pass",AnalyData!$A119,0)</f>
        <v>160206_M02641_0074_000000000-AL604</v>
      </c>
      <c r="B119" s="5" t="str">
        <f>IF(OR(BadRunsEye!$D119="Pass",BadRunsEye!$D119="Borderline Pass"),BadRunsEye!$A119,0)</f>
        <v>160206_M02641_0074_000000000-AL604</v>
      </c>
      <c r="C119" s="5" t="str">
        <f t="shared" si="8"/>
        <v>same</v>
      </c>
      <c r="D119" s="5"/>
      <c r="E119" s="5"/>
      <c r="F119" s="5"/>
      <c r="H119" t="str">
        <f t="shared" si="9"/>
        <v>no</v>
      </c>
      <c r="I119" t="str">
        <f t="shared" si="10"/>
        <v>no</v>
      </c>
      <c r="J119" t="str">
        <f t="shared" si="11"/>
        <v>no</v>
      </c>
      <c r="K119" s="6" t="str">
        <f t="shared" si="12"/>
        <v>yes</v>
      </c>
      <c r="L119">
        <f>IF(AnalyData!$AH119="fail",AnalyData!$A119,0)</f>
        <v>0</v>
      </c>
      <c r="M119" s="5">
        <f>IF(OR(BadRunsEye!$D119="Fail",BadRunsEye!$D119="Borderline Fail"),BadRunsEye!$A119,0)</f>
        <v>0</v>
      </c>
      <c r="N119" s="5" t="str">
        <f t="shared" si="13"/>
        <v>same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>
        <f>IF(AnalyData!$AH120="pass",AnalyData!$A120,0)</f>
        <v>0</v>
      </c>
      <c r="B120" s="5">
        <f>IF(OR(BadRunsEye!$D120="Pass",BadRunsEye!$D120="Borderline Pass"),BadRunsEye!$A120,0)</f>
        <v>0</v>
      </c>
      <c r="C120" s="5" t="str">
        <f t="shared" si="8"/>
        <v>same</v>
      </c>
      <c r="D120" s="13"/>
      <c r="E120" s="13"/>
      <c r="F120" s="5"/>
      <c r="H120" t="str">
        <f t="shared" si="9"/>
        <v>no</v>
      </c>
      <c r="I120" t="str">
        <f t="shared" si="10"/>
        <v>no</v>
      </c>
      <c r="J120" t="str">
        <f t="shared" si="11"/>
        <v>yes</v>
      </c>
      <c r="K120" s="6" t="str">
        <f t="shared" si="12"/>
        <v>no</v>
      </c>
      <c r="L120" t="str">
        <f>IF(AnalyData!$AH120="fail",AnalyData!$A120,0)</f>
        <v>160209_M00766_0007_000000000-AMERJ</v>
      </c>
      <c r="M120" s="5" t="str">
        <f>IF(OR(BadRunsEye!$D120="Fail",BadRunsEye!$D120="Borderline Fail"),BadRunsEye!$A120,0)</f>
        <v>160209_M00766_0007_000000000-AMERJ</v>
      </c>
      <c r="N120" s="5" t="str">
        <f t="shared" si="13"/>
        <v>same</v>
      </c>
      <c r="O120" s="1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 t="str">
        <f>IF(AnalyData!$AH121="pass",AnalyData!$A121,0)</f>
        <v>160216_M00766_0009_000000000-AL73W</v>
      </c>
      <c r="B121" s="5" t="str">
        <f>IF(OR(BadRunsEye!$D121="Pass",BadRunsEye!$D121="Borderline Pass"),BadRunsEye!$A121,0)</f>
        <v>160216_M00766_0009_000000000-AL73W</v>
      </c>
      <c r="C121" s="5" t="str">
        <f t="shared" si="8"/>
        <v>same</v>
      </c>
      <c r="D121" s="5"/>
      <c r="E121" s="5"/>
      <c r="F121" s="5"/>
      <c r="H121" t="str">
        <f t="shared" si="9"/>
        <v>no</v>
      </c>
      <c r="I121" t="str">
        <f t="shared" si="10"/>
        <v>no</v>
      </c>
      <c r="J121" t="str">
        <f t="shared" si="11"/>
        <v>no</v>
      </c>
      <c r="K121" s="6" t="str">
        <f t="shared" si="12"/>
        <v>yes</v>
      </c>
      <c r="L121">
        <f>IF(AnalyData!$AH121="fail",AnalyData!$A121,0)</f>
        <v>0</v>
      </c>
      <c r="M121" s="5">
        <f>IF(OR(BadRunsEye!$D121="Fail",BadRunsEye!$D121="Borderline Fail"),BadRunsEye!$A121,0)</f>
        <v>0</v>
      </c>
      <c r="N121" s="5" t="str">
        <f t="shared" si="13"/>
        <v>same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>
        <f>IF(AnalyData!$AH122="pass",AnalyData!$A122,0)</f>
        <v>0</v>
      </c>
      <c r="B122" s="5">
        <f>IF(OR(BadRunsEye!$D122="Pass",BadRunsEye!$D122="Borderline Pass"),BadRunsEye!$A122,0)</f>
        <v>0</v>
      </c>
      <c r="C122" s="5" t="str">
        <f t="shared" si="8"/>
        <v>same</v>
      </c>
      <c r="D122" s="5"/>
      <c r="E122" s="5"/>
      <c r="F122" s="5"/>
      <c r="H122" t="str">
        <f t="shared" si="9"/>
        <v>no</v>
      </c>
      <c r="I122" t="str">
        <f t="shared" si="10"/>
        <v>no</v>
      </c>
      <c r="J122" t="str">
        <f t="shared" si="11"/>
        <v>yes</v>
      </c>
      <c r="K122" s="6" t="str">
        <f t="shared" si="12"/>
        <v>no</v>
      </c>
      <c r="L122" t="str">
        <f>IF(AnalyData!$AH122="fail",AnalyData!$A122,0)</f>
        <v>160219_M00766_0011_000000000-AL6GM</v>
      </c>
      <c r="M122" s="5" t="str">
        <f>IF(OR(BadRunsEye!$D122="Fail",BadRunsEye!$D122="Borderline Fail"),BadRunsEye!$A122,0)</f>
        <v>160219_M00766_0011_000000000-AL6GM</v>
      </c>
      <c r="N122" s="5" t="str">
        <f t="shared" si="13"/>
        <v>same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s="5" customFormat="1" x14ac:dyDescent="0.3">
      <c r="A123" s="5" t="str">
        <f>IF(AnalyData!$AH123="pass",AnalyData!$A123,0)</f>
        <v>160220_M02641_0081_000000000-AMETF</v>
      </c>
      <c r="B123" s="5" t="str">
        <f>IF(OR(BadRunsEye!$D123="Pass",BadRunsEye!$D123="Borderline Pass"),BadRunsEye!$A123,0)</f>
        <v>160220_M02641_0081_000000000-AMETF</v>
      </c>
      <c r="C123" s="5" t="str">
        <f t="shared" si="8"/>
        <v>same</v>
      </c>
      <c r="H123" s="5" t="str">
        <f t="shared" si="9"/>
        <v>no</v>
      </c>
      <c r="I123" s="5" t="str">
        <f t="shared" si="10"/>
        <v>no</v>
      </c>
      <c r="J123" s="5" t="str">
        <f t="shared" si="11"/>
        <v>no</v>
      </c>
      <c r="K123" s="5" t="str">
        <f t="shared" si="12"/>
        <v>yes</v>
      </c>
      <c r="L123" s="5">
        <f>IF(AnalyData!$AH123="fail",AnalyData!$A123,0)</f>
        <v>0</v>
      </c>
      <c r="M123" s="5">
        <f>IF(OR(BadRunsEye!$D123="Fail",BadRunsEye!$D123="Borderline Fail"),BadRunsEye!$A123,0)</f>
        <v>0</v>
      </c>
      <c r="N123" s="5" t="str">
        <f t="shared" si="13"/>
        <v>same</v>
      </c>
    </row>
    <row r="124" spans="1:27" x14ac:dyDescent="0.3">
      <c r="A124" s="5" t="str">
        <f>IF(AnalyData!$AH124="pass",AnalyData!$A124,0)</f>
        <v>160223_M00766_0012_000000000-AL5YC</v>
      </c>
      <c r="B124" s="5" t="str">
        <f>IF(OR(BadRunsEye!$D124="Pass",BadRunsEye!$D124="Borderline Pass"),BadRunsEye!$A124,0)</f>
        <v>160223_M00766_0012_000000000-AL5YC</v>
      </c>
      <c r="C124" s="5" t="str">
        <f t="shared" si="8"/>
        <v>same</v>
      </c>
      <c r="F124" s="5"/>
      <c r="H124" t="str">
        <f t="shared" si="9"/>
        <v>no</v>
      </c>
      <c r="I124" t="str">
        <f t="shared" si="10"/>
        <v>no</v>
      </c>
      <c r="J124" t="str">
        <f t="shared" si="11"/>
        <v>no</v>
      </c>
      <c r="K124" s="6" t="str">
        <f t="shared" si="12"/>
        <v>yes</v>
      </c>
      <c r="L124">
        <f>IF(AnalyData!$AH124="fail",AnalyData!$A124,0)</f>
        <v>0</v>
      </c>
      <c r="M124" s="5">
        <f>IF(OR(BadRunsEye!$D124="Fail",BadRunsEye!$D124="Borderline Fail"),BadRunsEye!$A124,0)</f>
        <v>0</v>
      </c>
      <c r="N124" s="5" t="str">
        <f t="shared" si="13"/>
        <v>same</v>
      </c>
      <c r="O124" s="2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H125">
        <f>COUNTIF(H2:H124,"yes")</f>
        <v>16</v>
      </c>
      <c r="I125">
        <f>COUNTIF(I2:I124,"yes")</f>
        <v>1</v>
      </c>
      <c r="J125">
        <f>COUNTIF(J2:J124,"yes")</f>
        <v>24</v>
      </c>
      <c r="K125">
        <f>COUNTIF(K2:K124,"yes")</f>
        <v>82</v>
      </c>
      <c r="L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B126" s="5" t="s">
        <v>408</v>
      </c>
      <c r="C126">
        <f>COUNTIF(C2:C124,"same")</f>
        <v>106</v>
      </c>
      <c r="L126" s="5"/>
      <c r="M126" s="5" t="s">
        <v>409</v>
      </c>
      <c r="N126" s="5">
        <f>COUNTIF(N2:N124,"same")</f>
        <v>106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B127" s="5" t="s">
        <v>410</v>
      </c>
      <c r="C127">
        <f>COUNTIF(C2:C124,"diff")</f>
        <v>17</v>
      </c>
      <c r="M127" s="5" t="s">
        <v>411</v>
      </c>
      <c r="N127" s="5">
        <f>COUNTIF(N2:N124,"diff")</f>
        <v>17</v>
      </c>
    </row>
    <row r="130" spans="1:14" x14ac:dyDescent="0.3">
      <c r="B130" s="5" t="s">
        <v>412</v>
      </c>
      <c r="C130">
        <f>COUNTIF(F2:F124,"yes")</f>
        <v>1</v>
      </c>
      <c r="M130" t="s">
        <v>413</v>
      </c>
      <c r="N130">
        <f>COUNTIF(Q2:Q124,"yes")</f>
        <v>16</v>
      </c>
    </row>
    <row r="131" spans="1:14" x14ac:dyDescent="0.3">
      <c r="B131" s="5" t="s">
        <v>414</v>
      </c>
      <c r="C131">
        <f>COUNTIF(F2:F124,"no")</f>
        <v>16</v>
      </c>
      <c r="M131" s="5" t="s">
        <v>415</v>
      </c>
      <c r="N131">
        <f>COUNTIF(Q2:Q124,"no")</f>
        <v>1</v>
      </c>
    </row>
    <row r="138" spans="1:14" x14ac:dyDescent="0.3">
      <c r="L138" t="s">
        <v>416</v>
      </c>
      <c r="M138">
        <f>N126</f>
        <v>106</v>
      </c>
    </row>
    <row r="139" spans="1:14" x14ac:dyDescent="0.3">
      <c r="L139" t="s">
        <v>417</v>
      </c>
      <c r="M139">
        <f>N127</f>
        <v>17</v>
      </c>
    </row>
    <row r="142" spans="1:14" x14ac:dyDescent="0.3">
      <c r="A142"/>
      <c r="B142"/>
      <c r="K142" t="s">
        <v>418</v>
      </c>
      <c r="L142" t="s">
        <v>393</v>
      </c>
      <c r="M142">
        <f>H125</f>
        <v>16</v>
      </c>
    </row>
    <row r="143" spans="1:14" x14ac:dyDescent="0.3">
      <c r="A143"/>
      <c r="B143"/>
      <c r="L143" t="s">
        <v>394</v>
      </c>
      <c r="M143">
        <f>I125</f>
        <v>1</v>
      </c>
    </row>
    <row r="144" spans="1:14" x14ac:dyDescent="0.3">
      <c r="A144"/>
      <c r="B144"/>
      <c r="L144" t="s">
        <v>395</v>
      </c>
      <c r="M144">
        <f>J125</f>
        <v>24</v>
      </c>
    </row>
    <row r="145" spans="1:15" x14ac:dyDescent="0.3">
      <c r="A145"/>
      <c r="B145"/>
      <c r="L145" t="s">
        <v>396</v>
      </c>
      <c r="M145">
        <f>K125</f>
        <v>82</v>
      </c>
    </row>
    <row r="146" spans="1:15" x14ac:dyDescent="0.3">
      <c r="A146"/>
      <c r="B146"/>
      <c r="L146" t="s">
        <v>419</v>
      </c>
      <c r="M146">
        <f>SUM(M142:M145)</f>
        <v>123</v>
      </c>
    </row>
    <row r="147" spans="1:15" x14ac:dyDescent="0.3">
      <c r="A147"/>
      <c r="B147"/>
    </row>
    <row r="148" spans="1:15" x14ac:dyDescent="0.3">
      <c r="A148"/>
      <c r="B148"/>
      <c r="N148" t="s">
        <v>420</v>
      </c>
    </row>
    <row r="149" spans="1:15" x14ac:dyDescent="0.3">
      <c r="A149"/>
      <c r="B149"/>
      <c r="L149" t="s">
        <v>421</v>
      </c>
      <c r="M149">
        <f>(M144/(M144+M143))*100</f>
        <v>96</v>
      </c>
      <c r="N149">
        <v>79.650000000000006</v>
      </c>
      <c r="O149">
        <v>99.9</v>
      </c>
    </row>
    <row r="150" spans="1:15" x14ac:dyDescent="0.3">
      <c r="A150"/>
      <c r="B150"/>
      <c r="L150" t="s">
        <v>422</v>
      </c>
      <c r="M150">
        <f>(M145/(M142+M145))*100</f>
        <v>83.673469387755105</v>
      </c>
      <c r="N150">
        <v>74.84</v>
      </c>
      <c r="O150">
        <v>90.37</v>
      </c>
    </row>
    <row r="153" spans="1:15" x14ac:dyDescent="0.3">
      <c r="H153" t="s">
        <v>424</v>
      </c>
      <c r="K153" s="23" t="s">
        <v>418</v>
      </c>
      <c r="L153" s="23" t="s">
        <v>393</v>
      </c>
      <c r="M153" s="23">
        <f>M142</f>
        <v>16</v>
      </c>
    </row>
    <row r="154" spans="1:15" x14ac:dyDescent="0.3">
      <c r="K154" s="23"/>
      <c r="L154" s="23" t="s">
        <v>394</v>
      </c>
      <c r="M154" s="23">
        <f>M143-1</f>
        <v>0</v>
      </c>
    </row>
    <row r="155" spans="1:15" x14ac:dyDescent="0.3">
      <c r="K155" s="23"/>
      <c r="L155" s="23" t="s">
        <v>395</v>
      </c>
      <c r="M155" s="23">
        <f>M144</f>
        <v>24</v>
      </c>
    </row>
    <row r="156" spans="1:15" x14ac:dyDescent="0.3">
      <c r="K156" s="23"/>
      <c r="L156" s="23" t="s">
        <v>396</v>
      </c>
      <c r="M156" s="23">
        <f>M145+1</f>
        <v>83</v>
      </c>
    </row>
    <row r="157" spans="1:15" x14ac:dyDescent="0.3">
      <c r="K157" s="23"/>
      <c r="L157" s="23" t="s">
        <v>419</v>
      </c>
      <c r="M157" s="23">
        <f>SUM(M153:M156)</f>
        <v>123</v>
      </c>
    </row>
    <row r="158" spans="1:15" x14ac:dyDescent="0.3">
      <c r="K158" s="23"/>
      <c r="L158" s="23"/>
      <c r="M158" s="23"/>
    </row>
    <row r="159" spans="1:15" x14ac:dyDescent="0.3">
      <c r="K159" s="23"/>
      <c r="L159" s="23"/>
      <c r="M159" s="23"/>
    </row>
    <row r="160" spans="1:15" x14ac:dyDescent="0.3">
      <c r="K160" s="23"/>
      <c r="L160" s="23" t="s">
        <v>421</v>
      </c>
      <c r="M160" s="23">
        <f>(M155/(M155+M154))*100</f>
        <v>100</v>
      </c>
      <c r="N160">
        <v>85.75</v>
      </c>
      <c r="O160">
        <v>100</v>
      </c>
    </row>
    <row r="161" spans="11:15" x14ac:dyDescent="0.3">
      <c r="K161" s="23"/>
      <c r="L161" s="23" t="s">
        <v>422</v>
      </c>
      <c r="M161" s="23">
        <f>(M156/(M153+M156))*100</f>
        <v>83.838383838383834</v>
      </c>
      <c r="N161">
        <v>75.09</v>
      </c>
      <c r="O161">
        <v>90.47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28"/>
  <sheetViews>
    <sheetView zoomScale="75" zoomScaleNormal="75" workbookViewId="0">
      <selection activeCell="A120" sqref="A120"/>
    </sheetView>
  </sheetViews>
  <sheetFormatPr defaultRowHeight="14.4" x14ac:dyDescent="0.3"/>
  <cols>
    <col min="1" max="1" width="41.88671875" bestFit="1" customWidth="1"/>
    <col min="2" max="2" width="41.88671875" style="16" bestFit="1" customWidth="1"/>
    <col min="3" max="3" width="13.33203125" style="17" bestFit="1" customWidth="1"/>
    <col min="4" max="4" width="10.6640625" style="17" bestFit="1" customWidth="1"/>
    <col min="5" max="5" width="15.5546875" style="17" bestFit="1" customWidth="1"/>
    <col min="6" max="6" width="45.6640625" style="17" bestFit="1" customWidth="1"/>
    <col min="7" max="7" width="152.5546875" style="17" bestFit="1" customWidth="1"/>
    <col min="8" max="158" width="9.109375" style="17"/>
  </cols>
  <sheetData>
    <row r="1" spans="1:158" x14ac:dyDescent="0.3">
      <c r="A1" t="s">
        <v>423</v>
      </c>
      <c r="B1" s="16" t="s">
        <v>0</v>
      </c>
      <c r="C1" s="16" t="s">
        <v>1</v>
      </c>
      <c r="D1" s="16" t="s">
        <v>2</v>
      </c>
      <c r="E1" s="16" t="s">
        <v>264</v>
      </c>
      <c r="F1" s="16" t="s">
        <v>265</v>
      </c>
      <c r="G1" s="16" t="s">
        <v>266</v>
      </c>
    </row>
    <row r="2" spans="1:158" x14ac:dyDescent="0.3">
      <c r="B2" s="23"/>
      <c r="C2" s="16" t="s">
        <v>43</v>
      </c>
      <c r="D2" s="20">
        <v>41191</v>
      </c>
      <c r="E2" s="16" t="s">
        <v>270</v>
      </c>
      <c r="F2" s="16" t="s">
        <v>299</v>
      </c>
      <c r="G2" s="16" t="s">
        <v>305</v>
      </c>
    </row>
    <row r="3" spans="1:158" x14ac:dyDescent="0.3">
      <c r="B3" s="23"/>
      <c r="C3" s="16" t="s">
        <v>43</v>
      </c>
      <c r="D3" s="20">
        <v>41311</v>
      </c>
      <c r="E3" s="16" t="s">
        <v>270</v>
      </c>
      <c r="F3" s="16"/>
      <c r="G3" s="16" t="s">
        <v>306</v>
      </c>
    </row>
    <row r="4" spans="1:158" x14ac:dyDescent="0.3">
      <c r="B4" s="23"/>
      <c r="C4" s="16" t="s">
        <v>43</v>
      </c>
      <c r="D4" s="20">
        <v>41443</v>
      </c>
      <c r="E4" s="16" t="s">
        <v>270</v>
      </c>
      <c r="F4" s="16"/>
      <c r="G4" s="16" t="s">
        <v>307</v>
      </c>
    </row>
    <row r="5" spans="1:158" x14ac:dyDescent="0.3">
      <c r="B5" s="23"/>
      <c r="C5" s="16" t="s">
        <v>43</v>
      </c>
      <c r="D5" s="20">
        <v>41449</v>
      </c>
      <c r="E5" s="16" t="s">
        <v>267</v>
      </c>
      <c r="F5" s="16"/>
      <c r="G5" s="16" t="s">
        <v>300</v>
      </c>
    </row>
    <row r="6" spans="1:158" x14ac:dyDescent="0.3">
      <c r="A6" s="8" t="s">
        <v>59</v>
      </c>
      <c r="B6" s="8" t="s">
        <v>59</v>
      </c>
      <c r="C6" s="16" t="s">
        <v>43</v>
      </c>
      <c r="D6" s="20">
        <v>41467</v>
      </c>
      <c r="E6" s="16" t="s">
        <v>279</v>
      </c>
      <c r="F6" s="16" t="s">
        <v>297</v>
      </c>
      <c r="G6" s="16" t="s">
        <v>308</v>
      </c>
    </row>
    <row r="7" spans="1:158" s="15" customFormat="1" x14ac:dyDescent="0.3">
      <c r="A7" s="13"/>
      <c r="B7" s="5"/>
      <c r="C7" s="16" t="s">
        <v>43</v>
      </c>
      <c r="D7" s="20">
        <v>41503</v>
      </c>
      <c r="E7" s="16" t="s">
        <v>267</v>
      </c>
      <c r="F7" s="16" t="s">
        <v>309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</row>
    <row r="8" spans="1:158" x14ac:dyDescent="0.3">
      <c r="A8" s="5"/>
      <c r="B8" s="5"/>
      <c r="C8" s="16" t="s">
        <v>43</v>
      </c>
      <c r="D8" s="20">
        <v>41530</v>
      </c>
      <c r="E8" s="16" t="s">
        <v>267</v>
      </c>
      <c r="F8" s="16"/>
      <c r="G8" s="16" t="s">
        <v>300</v>
      </c>
    </row>
    <row r="9" spans="1:158" s="15" customFormat="1" x14ac:dyDescent="0.3">
      <c r="A9" s="13"/>
      <c r="B9" s="11" t="s">
        <v>66</v>
      </c>
      <c r="C9" s="13" t="s">
        <v>43</v>
      </c>
      <c r="D9" s="22">
        <v>41533</v>
      </c>
      <c r="E9" s="13" t="s">
        <v>267</v>
      </c>
      <c r="F9" s="13" t="s">
        <v>296</v>
      </c>
      <c r="G9" s="13"/>
    </row>
    <row r="10" spans="1:158" x14ac:dyDescent="0.3">
      <c r="A10" s="5"/>
      <c r="B10" s="5"/>
      <c r="C10" s="16" t="s">
        <v>43</v>
      </c>
      <c r="D10" s="20">
        <v>41541</v>
      </c>
      <c r="E10" s="16" t="s">
        <v>270</v>
      </c>
      <c r="F10" s="16" t="s">
        <v>301</v>
      </c>
      <c r="G10" s="16" t="s">
        <v>310</v>
      </c>
    </row>
    <row r="11" spans="1:158" x14ac:dyDescent="0.3">
      <c r="A11" s="8" t="s">
        <v>70</v>
      </c>
      <c r="B11" s="8" t="s">
        <v>70</v>
      </c>
      <c r="C11" s="16" t="s">
        <v>43</v>
      </c>
      <c r="D11" s="20">
        <v>41554</v>
      </c>
      <c r="E11" s="16" t="s">
        <v>279</v>
      </c>
      <c r="F11" s="16" t="s">
        <v>301</v>
      </c>
      <c r="G11" s="16" t="s">
        <v>311</v>
      </c>
    </row>
    <row r="12" spans="1:158" x14ac:dyDescent="0.3">
      <c r="A12" s="5"/>
      <c r="B12" s="5"/>
      <c r="C12" s="16" t="s">
        <v>43</v>
      </c>
      <c r="D12" s="20">
        <v>41572</v>
      </c>
      <c r="E12" s="16" t="s">
        <v>267</v>
      </c>
      <c r="F12" s="16" t="s">
        <v>312</v>
      </c>
      <c r="G12" s="16"/>
    </row>
    <row r="13" spans="1:158" s="15" customFormat="1" x14ac:dyDescent="0.3">
      <c r="A13" s="13"/>
      <c r="B13" s="5"/>
      <c r="C13" s="16" t="s">
        <v>43</v>
      </c>
      <c r="D13" s="20">
        <v>41677</v>
      </c>
      <c r="E13" s="16" t="s">
        <v>267</v>
      </c>
      <c r="F13" s="16" t="s">
        <v>301</v>
      </c>
      <c r="G13" s="16" t="s">
        <v>302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</row>
    <row r="14" spans="1:158" x14ac:dyDescent="0.3">
      <c r="A14" s="5"/>
      <c r="B14" s="5"/>
      <c r="C14" s="16" t="s">
        <v>43</v>
      </c>
      <c r="D14" s="20">
        <v>41753</v>
      </c>
      <c r="E14" s="16" t="s">
        <v>273</v>
      </c>
      <c r="F14" s="16" t="s">
        <v>271</v>
      </c>
      <c r="G14" s="16" t="s">
        <v>274</v>
      </c>
    </row>
    <row r="15" spans="1:158" x14ac:dyDescent="0.3">
      <c r="A15" s="5"/>
      <c r="B15" s="5"/>
      <c r="C15" s="16" t="s">
        <v>43</v>
      </c>
      <c r="D15" s="20">
        <v>41773</v>
      </c>
      <c r="E15" s="16" t="s">
        <v>270</v>
      </c>
      <c r="F15" s="16" t="s">
        <v>313</v>
      </c>
      <c r="G15" s="16" t="s">
        <v>314</v>
      </c>
    </row>
    <row r="16" spans="1:158" s="15" customFormat="1" x14ac:dyDescent="0.3">
      <c r="A16" s="13"/>
      <c r="B16" s="13"/>
      <c r="C16" s="16" t="s">
        <v>43</v>
      </c>
      <c r="D16" s="20">
        <v>41802</v>
      </c>
      <c r="E16" s="16" t="s">
        <v>270</v>
      </c>
      <c r="F16" s="16"/>
      <c r="G16" s="16" t="s">
        <v>315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</row>
    <row r="17" spans="1:158" s="13" customFormat="1" x14ac:dyDescent="0.3">
      <c r="B17" s="11" t="s">
        <v>78</v>
      </c>
      <c r="C17" s="13" t="s">
        <v>43</v>
      </c>
      <c r="D17" s="22">
        <v>41806</v>
      </c>
      <c r="E17" s="13" t="s">
        <v>279</v>
      </c>
      <c r="G17" s="13" t="s">
        <v>425</v>
      </c>
    </row>
    <row r="18" spans="1:158" x14ac:dyDescent="0.3">
      <c r="A18" s="5"/>
      <c r="B18" s="5"/>
      <c r="C18" s="16" t="s">
        <v>43</v>
      </c>
      <c r="D18" s="20">
        <v>41864</v>
      </c>
      <c r="E18" s="16" t="s">
        <v>267</v>
      </c>
      <c r="F18" s="16" t="s">
        <v>287</v>
      </c>
      <c r="G18" s="16"/>
    </row>
    <row r="19" spans="1:158" s="15" customFormat="1" x14ac:dyDescent="0.3">
      <c r="A19" s="13"/>
      <c r="B19" s="5"/>
      <c r="C19" s="16" t="s">
        <v>43</v>
      </c>
      <c r="D19" s="20">
        <v>41883</v>
      </c>
      <c r="E19" s="16" t="s">
        <v>267</v>
      </c>
      <c r="F19" s="16" t="s">
        <v>316</v>
      </c>
      <c r="G19" s="16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</row>
    <row r="20" spans="1:158" x14ac:dyDescent="0.3">
      <c r="A20" s="5"/>
      <c r="B20" s="5"/>
      <c r="C20" s="16" t="s">
        <v>43</v>
      </c>
      <c r="D20" s="20">
        <v>41926</v>
      </c>
      <c r="E20" s="16" t="s">
        <v>267</v>
      </c>
      <c r="F20" s="16"/>
      <c r="G20" s="16" t="s">
        <v>303</v>
      </c>
    </row>
    <row r="21" spans="1:158" x14ac:dyDescent="0.3">
      <c r="A21" s="5"/>
      <c r="B21" s="5"/>
      <c r="C21" s="16" t="s">
        <v>85</v>
      </c>
      <c r="D21" s="20">
        <v>41929</v>
      </c>
      <c r="E21" s="16" t="s">
        <v>270</v>
      </c>
      <c r="F21" s="16"/>
      <c r="G21" s="16" t="s">
        <v>317</v>
      </c>
    </row>
    <row r="22" spans="1:158" x14ac:dyDescent="0.3">
      <c r="A22" s="21" t="s">
        <v>88</v>
      </c>
      <c r="B22" s="13"/>
      <c r="C22" s="16" t="s">
        <v>43</v>
      </c>
      <c r="D22" s="20">
        <v>41936</v>
      </c>
      <c r="E22" s="16" t="s">
        <v>273</v>
      </c>
      <c r="F22" s="16"/>
      <c r="G22" s="16" t="s">
        <v>318</v>
      </c>
    </row>
    <row r="23" spans="1:158" x14ac:dyDescent="0.3">
      <c r="A23" s="5"/>
      <c r="B23" s="5"/>
      <c r="C23" s="16" t="s">
        <v>43</v>
      </c>
      <c r="D23" s="20">
        <v>41943</v>
      </c>
      <c r="E23" s="16" t="s">
        <v>267</v>
      </c>
      <c r="F23" s="16"/>
      <c r="G23" s="16" t="s">
        <v>269</v>
      </c>
    </row>
    <row r="24" spans="1:158" s="15" customFormat="1" x14ac:dyDescent="0.3">
      <c r="A24" s="13"/>
      <c r="B24" s="5"/>
      <c r="C24" s="16" t="s">
        <v>43</v>
      </c>
      <c r="D24" s="20">
        <v>41950</v>
      </c>
      <c r="E24" s="16" t="s">
        <v>279</v>
      </c>
      <c r="F24" s="16" t="s">
        <v>319</v>
      </c>
      <c r="G24" s="16" t="s">
        <v>269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</row>
    <row r="25" spans="1:158" x14ac:dyDescent="0.3">
      <c r="A25" s="5"/>
      <c r="B25" s="5"/>
      <c r="C25" s="16" t="s">
        <v>43</v>
      </c>
      <c r="D25" s="20">
        <v>41961</v>
      </c>
      <c r="E25" s="16" t="s">
        <v>267</v>
      </c>
      <c r="F25" s="16"/>
      <c r="G25" s="16"/>
    </row>
    <row r="26" spans="1:158" s="15" customFormat="1" x14ac:dyDescent="0.3">
      <c r="A26" s="13"/>
      <c r="B26" s="5"/>
      <c r="C26" s="16" t="s">
        <v>43</v>
      </c>
      <c r="D26" s="20">
        <v>41981</v>
      </c>
      <c r="E26" s="16" t="s">
        <v>279</v>
      </c>
      <c r="F26" s="16" t="s">
        <v>282</v>
      </c>
      <c r="G26" s="16" t="s">
        <v>320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</row>
    <row r="27" spans="1:158" x14ac:dyDescent="0.3">
      <c r="A27" s="8" t="s">
        <v>95</v>
      </c>
      <c r="B27" s="8" t="s">
        <v>95</v>
      </c>
      <c r="C27" s="16" t="s">
        <v>85</v>
      </c>
      <c r="D27" s="20">
        <v>41981</v>
      </c>
      <c r="E27" s="16" t="s">
        <v>279</v>
      </c>
      <c r="F27" s="16" t="s">
        <v>316</v>
      </c>
      <c r="G27" s="16" t="s">
        <v>321</v>
      </c>
    </row>
    <row r="28" spans="1:158" x14ac:dyDescent="0.3">
      <c r="A28" s="5"/>
      <c r="B28" s="5"/>
      <c r="C28" s="16" t="s">
        <v>43</v>
      </c>
      <c r="D28" s="20">
        <v>41985</v>
      </c>
      <c r="E28" s="16" t="s">
        <v>270</v>
      </c>
      <c r="F28" s="16" t="s">
        <v>322</v>
      </c>
      <c r="G28" s="16" t="s">
        <v>323</v>
      </c>
    </row>
    <row r="29" spans="1:158" x14ac:dyDescent="0.3">
      <c r="A29" s="5"/>
      <c r="B29" s="5"/>
      <c r="C29" s="16" t="s">
        <v>43</v>
      </c>
      <c r="D29" s="20">
        <v>41989</v>
      </c>
      <c r="E29" s="16" t="s">
        <v>270</v>
      </c>
      <c r="F29" s="16" t="s">
        <v>324</v>
      </c>
      <c r="G29" s="16" t="s">
        <v>323</v>
      </c>
    </row>
    <row r="30" spans="1:158" x14ac:dyDescent="0.3">
      <c r="A30" s="5"/>
      <c r="B30" s="5"/>
      <c r="C30" s="16" t="s">
        <v>43</v>
      </c>
      <c r="D30" s="20">
        <v>41992</v>
      </c>
      <c r="E30" s="16" t="s">
        <v>270</v>
      </c>
      <c r="F30" s="16" t="s">
        <v>325</v>
      </c>
      <c r="G30" s="16" t="s">
        <v>326</v>
      </c>
    </row>
    <row r="31" spans="1:158" s="15" customFormat="1" x14ac:dyDescent="0.3">
      <c r="A31" s="13"/>
      <c r="B31" s="5"/>
      <c r="C31" s="16" t="s">
        <v>43</v>
      </c>
      <c r="D31" s="20">
        <v>42024</v>
      </c>
      <c r="E31" s="16" t="s">
        <v>267</v>
      </c>
      <c r="F31" s="16" t="s">
        <v>284</v>
      </c>
      <c r="G31" s="16" t="s">
        <v>303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</row>
    <row r="32" spans="1:158" s="15" customFormat="1" x14ac:dyDescent="0.3">
      <c r="A32" s="13"/>
      <c r="B32" s="5"/>
      <c r="C32" s="16" t="s">
        <v>85</v>
      </c>
      <c r="D32" s="20">
        <v>42031</v>
      </c>
      <c r="E32" s="16" t="s">
        <v>267</v>
      </c>
      <c r="F32" s="16" t="s">
        <v>296</v>
      </c>
      <c r="G32" s="16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</row>
    <row r="33" spans="1:158" x14ac:dyDescent="0.3">
      <c r="A33" s="5"/>
      <c r="B33" s="5"/>
      <c r="C33" s="16" t="s">
        <v>43</v>
      </c>
      <c r="D33" s="20">
        <v>42038</v>
      </c>
      <c r="E33" s="16" t="s">
        <v>267</v>
      </c>
      <c r="F33" s="16" t="s">
        <v>327</v>
      </c>
      <c r="G33" s="16" t="s">
        <v>295</v>
      </c>
    </row>
    <row r="34" spans="1:158" x14ac:dyDescent="0.3">
      <c r="A34" s="8" t="s">
        <v>110</v>
      </c>
      <c r="B34" s="8" t="s">
        <v>110</v>
      </c>
      <c r="C34" s="16" t="s">
        <v>85</v>
      </c>
      <c r="D34" s="20">
        <v>42038</v>
      </c>
      <c r="E34" s="16" t="s">
        <v>279</v>
      </c>
      <c r="F34" s="16" t="s">
        <v>328</v>
      </c>
      <c r="G34" s="16" t="s">
        <v>329</v>
      </c>
    </row>
    <row r="35" spans="1:158" s="15" customFormat="1" x14ac:dyDescent="0.3">
      <c r="A35" s="13"/>
      <c r="B35" s="5"/>
      <c r="C35" s="16" t="s">
        <v>43</v>
      </c>
      <c r="D35" s="20">
        <v>42040</v>
      </c>
      <c r="E35" s="16" t="s">
        <v>267</v>
      </c>
      <c r="F35" s="16" t="s">
        <v>330</v>
      </c>
      <c r="G35" s="16" t="s">
        <v>304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</row>
    <row r="36" spans="1:158" x14ac:dyDescent="0.3">
      <c r="A36" s="21" t="s">
        <v>115</v>
      </c>
      <c r="B36" s="13"/>
      <c r="C36" s="16" t="s">
        <v>43</v>
      </c>
      <c r="D36" s="20">
        <v>42059</v>
      </c>
      <c r="E36" s="16" t="s">
        <v>270</v>
      </c>
      <c r="F36" s="16"/>
      <c r="G36" s="16" t="s">
        <v>275</v>
      </c>
    </row>
    <row r="37" spans="1:158" x14ac:dyDescent="0.3">
      <c r="A37" s="5"/>
      <c r="B37" s="5"/>
      <c r="C37" s="16" t="s">
        <v>85</v>
      </c>
      <c r="D37" s="20">
        <v>42072</v>
      </c>
      <c r="E37" s="16" t="s">
        <v>270</v>
      </c>
      <c r="F37" s="16" t="s">
        <v>296</v>
      </c>
      <c r="G37" s="16" t="s">
        <v>331</v>
      </c>
    </row>
    <row r="38" spans="1:158" x14ac:dyDescent="0.3">
      <c r="A38" s="5"/>
      <c r="B38" s="5"/>
      <c r="C38" s="16" t="s">
        <v>43</v>
      </c>
      <c r="D38" s="20">
        <v>42074</v>
      </c>
      <c r="E38" s="16" t="s">
        <v>267</v>
      </c>
      <c r="F38" s="16" t="s">
        <v>309</v>
      </c>
      <c r="G38" s="16"/>
    </row>
    <row r="39" spans="1:158" s="15" customFormat="1" x14ac:dyDescent="0.3">
      <c r="A39" s="13"/>
      <c r="B39" s="5"/>
      <c r="C39" s="16" t="s">
        <v>85</v>
      </c>
      <c r="D39" s="20">
        <v>42074</v>
      </c>
      <c r="E39" s="16" t="s">
        <v>267</v>
      </c>
      <c r="F39" s="16" t="s">
        <v>271</v>
      </c>
      <c r="G39" s="16" t="s">
        <v>272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</row>
    <row r="40" spans="1:158" x14ac:dyDescent="0.3">
      <c r="A40" s="5"/>
      <c r="B40" s="5"/>
      <c r="C40" s="16" t="s">
        <v>43</v>
      </c>
      <c r="D40" s="20">
        <v>42096</v>
      </c>
      <c r="E40" s="16" t="s">
        <v>279</v>
      </c>
      <c r="F40" s="16" t="s">
        <v>276</v>
      </c>
      <c r="G40" s="16" t="s">
        <v>336</v>
      </c>
    </row>
    <row r="41" spans="1:158" s="15" customFormat="1" x14ac:dyDescent="0.3">
      <c r="A41" s="13"/>
      <c r="B41" s="5"/>
      <c r="C41" s="16" t="s">
        <v>43</v>
      </c>
      <c r="D41" s="20">
        <v>42108</v>
      </c>
      <c r="E41" s="16" t="s">
        <v>267</v>
      </c>
      <c r="F41" s="16" t="s">
        <v>268</v>
      </c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</row>
    <row r="42" spans="1:158" x14ac:dyDescent="0.3">
      <c r="A42" s="21" t="s">
        <v>125</v>
      </c>
      <c r="B42" s="13"/>
      <c r="C42" s="16" t="s">
        <v>85</v>
      </c>
      <c r="D42" s="20">
        <v>42121</v>
      </c>
      <c r="E42" s="16" t="s">
        <v>273</v>
      </c>
      <c r="F42" s="16" t="s">
        <v>328</v>
      </c>
      <c r="G42" s="16" t="s">
        <v>274</v>
      </c>
    </row>
    <row r="43" spans="1:158" s="15" customFormat="1" x14ac:dyDescent="0.3">
      <c r="A43" s="13"/>
      <c r="B43" s="5"/>
      <c r="C43" s="16" t="s">
        <v>43</v>
      </c>
      <c r="D43" s="20">
        <v>42124</v>
      </c>
      <c r="E43" s="16" t="s">
        <v>279</v>
      </c>
      <c r="F43" s="16" t="s">
        <v>276</v>
      </c>
      <c r="G43" s="16" t="s">
        <v>278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</row>
    <row r="44" spans="1:158" s="15" customFormat="1" x14ac:dyDescent="0.3">
      <c r="A44" s="13"/>
      <c r="B44" s="5"/>
      <c r="C44" s="16" t="s">
        <v>43</v>
      </c>
      <c r="D44" s="20">
        <v>42130</v>
      </c>
      <c r="E44" s="16" t="s">
        <v>267</v>
      </c>
      <c r="F44" s="16"/>
      <c r="G44" s="16" t="s">
        <v>337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</row>
    <row r="45" spans="1:158" x14ac:dyDescent="0.3">
      <c r="A45" s="5"/>
      <c r="B45" s="5"/>
      <c r="C45" s="16" t="s">
        <v>43</v>
      </c>
      <c r="D45" s="20">
        <v>42132</v>
      </c>
      <c r="E45" s="16" t="s">
        <v>267</v>
      </c>
      <c r="F45" s="16" t="s">
        <v>280</v>
      </c>
      <c r="G45" s="16"/>
    </row>
    <row r="46" spans="1:158" s="15" customFormat="1" x14ac:dyDescent="0.3">
      <c r="A46" s="13"/>
      <c r="B46" s="5"/>
      <c r="C46" s="16" t="s">
        <v>85</v>
      </c>
      <c r="D46" s="20">
        <v>42132</v>
      </c>
      <c r="E46" s="16" t="s">
        <v>267</v>
      </c>
      <c r="F46" s="16" t="s">
        <v>276</v>
      </c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</row>
    <row r="47" spans="1:158" x14ac:dyDescent="0.3">
      <c r="A47" s="5"/>
      <c r="B47" s="5"/>
      <c r="C47" s="16" t="s">
        <v>85</v>
      </c>
      <c r="D47" s="20">
        <v>42135</v>
      </c>
      <c r="E47" s="16" t="s">
        <v>270</v>
      </c>
      <c r="F47" s="16"/>
      <c r="G47" s="16" t="s">
        <v>306</v>
      </c>
    </row>
    <row r="48" spans="1:158" x14ac:dyDescent="0.3">
      <c r="A48" s="5"/>
      <c r="B48" s="5"/>
      <c r="C48" s="16" t="s">
        <v>43</v>
      </c>
      <c r="D48" s="20">
        <v>42140</v>
      </c>
      <c r="E48" s="16" t="s">
        <v>267</v>
      </c>
      <c r="F48" s="16" t="s">
        <v>280</v>
      </c>
      <c r="G48" s="16"/>
    </row>
    <row r="49" spans="1:158" x14ac:dyDescent="0.3">
      <c r="A49" s="8" t="s">
        <v>133</v>
      </c>
      <c r="B49" s="8" t="s">
        <v>133</v>
      </c>
      <c r="C49" s="16" t="s">
        <v>85</v>
      </c>
      <c r="D49" s="20">
        <v>42145</v>
      </c>
      <c r="E49" s="16" t="s">
        <v>279</v>
      </c>
      <c r="F49" s="16" t="s">
        <v>328</v>
      </c>
      <c r="G49" s="16" t="s">
        <v>272</v>
      </c>
    </row>
    <row r="50" spans="1:158" s="15" customFormat="1" x14ac:dyDescent="0.3">
      <c r="A50" s="13"/>
      <c r="B50" s="5"/>
      <c r="C50" s="16" t="s">
        <v>43</v>
      </c>
      <c r="D50" s="20">
        <v>42146</v>
      </c>
      <c r="E50" s="16" t="s">
        <v>267</v>
      </c>
      <c r="F50" s="16" t="s">
        <v>271</v>
      </c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</row>
    <row r="51" spans="1:158" x14ac:dyDescent="0.3">
      <c r="A51" s="8" t="s">
        <v>135</v>
      </c>
      <c r="B51" s="8" t="s">
        <v>135</v>
      </c>
      <c r="C51" s="16" t="s">
        <v>85</v>
      </c>
      <c r="D51" s="20">
        <v>42146</v>
      </c>
      <c r="E51" s="16" t="s">
        <v>267</v>
      </c>
      <c r="F51" s="16" t="s">
        <v>282</v>
      </c>
      <c r="G51" s="16" t="s">
        <v>281</v>
      </c>
    </row>
    <row r="52" spans="1:158" s="15" customFormat="1" x14ac:dyDescent="0.3">
      <c r="A52" s="13"/>
      <c r="B52" s="11" t="s">
        <v>137</v>
      </c>
      <c r="C52" s="13" t="s">
        <v>43</v>
      </c>
      <c r="D52" s="22">
        <v>42156</v>
      </c>
      <c r="E52" s="13" t="s">
        <v>279</v>
      </c>
      <c r="F52" s="13" t="s">
        <v>328</v>
      </c>
      <c r="G52" s="13" t="s">
        <v>283</v>
      </c>
    </row>
    <row r="53" spans="1:158" s="15" customFormat="1" x14ac:dyDescent="0.3">
      <c r="A53" s="13"/>
      <c r="B53" s="5"/>
      <c r="C53" s="16" t="s">
        <v>43</v>
      </c>
      <c r="D53" s="20">
        <v>42157</v>
      </c>
      <c r="E53" s="16" t="s">
        <v>279</v>
      </c>
      <c r="F53" s="16" t="s">
        <v>284</v>
      </c>
      <c r="G53" s="16" t="s">
        <v>338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</row>
    <row r="54" spans="1:158" x14ac:dyDescent="0.3">
      <c r="A54" s="8" t="s">
        <v>407</v>
      </c>
      <c r="B54" s="8" t="s">
        <v>141</v>
      </c>
      <c r="C54" s="16" t="s">
        <v>85</v>
      </c>
      <c r="D54" s="20">
        <v>42158</v>
      </c>
      <c r="E54" s="16" t="s">
        <v>279</v>
      </c>
      <c r="F54" s="16"/>
      <c r="G54" s="16" t="s">
        <v>339</v>
      </c>
    </row>
    <row r="55" spans="1:158" s="15" customFormat="1" x14ac:dyDescent="0.3">
      <c r="A55" s="13"/>
      <c r="B55" s="5"/>
      <c r="C55" s="16" t="s">
        <v>43</v>
      </c>
      <c r="D55" s="20">
        <v>42159</v>
      </c>
      <c r="E55" s="16" t="s">
        <v>267</v>
      </c>
      <c r="F55" s="16" t="s">
        <v>276</v>
      </c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</row>
    <row r="56" spans="1:158" x14ac:dyDescent="0.3">
      <c r="A56" s="8" t="s">
        <v>146</v>
      </c>
      <c r="B56" s="8" t="s">
        <v>146</v>
      </c>
      <c r="C56" s="16" t="s">
        <v>85</v>
      </c>
      <c r="D56" s="20">
        <v>42159</v>
      </c>
      <c r="E56" s="16" t="s">
        <v>279</v>
      </c>
      <c r="F56" s="16" t="s">
        <v>309</v>
      </c>
      <c r="G56" s="16" t="s">
        <v>291</v>
      </c>
    </row>
    <row r="57" spans="1:158" s="15" customFormat="1" x14ac:dyDescent="0.3">
      <c r="A57" s="13"/>
      <c r="B57" s="5"/>
      <c r="C57" s="16" t="s">
        <v>43</v>
      </c>
      <c r="D57" s="20">
        <v>42160</v>
      </c>
      <c r="E57" s="16" t="s">
        <v>279</v>
      </c>
      <c r="F57" s="16" t="s">
        <v>284</v>
      </c>
      <c r="G57" s="16" t="s">
        <v>277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</row>
    <row r="58" spans="1:158" s="15" customFormat="1" x14ac:dyDescent="0.3">
      <c r="A58" s="13"/>
      <c r="B58" s="5"/>
      <c r="C58" s="16" t="s">
        <v>43</v>
      </c>
      <c r="D58" s="20">
        <v>42165</v>
      </c>
      <c r="E58" s="16" t="s">
        <v>267</v>
      </c>
      <c r="F58" s="16" t="s">
        <v>284</v>
      </c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</row>
    <row r="59" spans="1:158" x14ac:dyDescent="0.3">
      <c r="A59" s="8" t="s">
        <v>151</v>
      </c>
      <c r="B59" s="8" t="s">
        <v>151</v>
      </c>
      <c r="C59" s="16" t="s">
        <v>85</v>
      </c>
      <c r="D59" s="20">
        <v>42166</v>
      </c>
      <c r="E59" s="16" t="s">
        <v>279</v>
      </c>
      <c r="F59" s="16" t="s">
        <v>276</v>
      </c>
      <c r="G59" s="16" t="s">
        <v>285</v>
      </c>
    </row>
    <row r="60" spans="1:158" x14ac:dyDescent="0.3">
      <c r="A60" s="8" t="s">
        <v>152</v>
      </c>
      <c r="B60" s="8" t="s">
        <v>152</v>
      </c>
      <c r="C60" s="16" t="s">
        <v>85</v>
      </c>
      <c r="D60" s="20">
        <v>42170</v>
      </c>
      <c r="E60" s="16" t="s">
        <v>279</v>
      </c>
      <c r="F60" s="16" t="s">
        <v>271</v>
      </c>
      <c r="G60" s="16" t="s">
        <v>286</v>
      </c>
    </row>
    <row r="61" spans="1:158" s="15" customFormat="1" x14ac:dyDescent="0.3">
      <c r="A61" s="13"/>
      <c r="B61" s="5"/>
      <c r="C61" s="16" t="s">
        <v>85</v>
      </c>
      <c r="D61" s="20">
        <v>42174</v>
      </c>
      <c r="E61" s="16" t="s">
        <v>267</v>
      </c>
      <c r="F61" s="16" t="s">
        <v>332</v>
      </c>
      <c r="G61" s="16" t="s">
        <v>272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</row>
    <row r="62" spans="1:158" x14ac:dyDescent="0.3">
      <c r="A62" s="5"/>
      <c r="B62" s="5"/>
      <c r="C62" s="16" t="s">
        <v>85</v>
      </c>
      <c r="D62" s="20">
        <v>42180</v>
      </c>
      <c r="E62" s="16" t="s">
        <v>273</v>
      </c>
      <c r="F62" s="16"/>
      <c r="G62" s="16" t="s">
        <v>340</v>
      </c>
    </row>
    <row r="63" spans="1:158" x14ac:dyDescent="0.3">
      <c r="A63" s="5"/>
      <c r="B63" s="5"/>
      <c r="C63" s="16" t="s">
        <v>43</v>
      </c>
      <c r="D63" s="20">
        <v>42188</v>
      </c>
      <c r="E63" s="16" t="s">
        <v>267</v>
      </c>
      <c r="F63" s="16" t="s">
        <v>287</v>
      </c>
      <c r="G63" s="16"/>
    </row>
    <row r="64" spans="1:158" x14ac:dyDescent="0.3">
      <c r="A64" s="5"/>
      <c r="B64" s="5"/>
      <c r="C64" s="16" t="s">
        <v>85</v>
      </c>
      <c r="D64" s="20">
        <v>42188</v>
      </c>
      <c r="E64" s="16" t="s">
        <v>267</v>
      </c>
      <c r="F64" s="16" t="s">
        <v>333</v>
      </c>
      <c r="G64" s="16"/>
    </row>
    <row r="65" spans="1:158" s="15" customFormat="1" x14ac:dyDescent="0.3">
      <c r="A65" s="13"/>
      <c r="B65" s="5"/>
      <c r="C65" s="16" t="s">
        <v>85</v>
      </c>
      <c r="D65" s="20">
        <v>42194</v>
      </c>
      <c r="E65" s="16" t="s">
        <v>267</v>
      </c>
      <c r="F65" s="16" t="s">
        <v>298</v>
      </c>
      <c r="G65" s="16" t="s">
        <v>288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</row>
    <row r="66" spans="1:158" s="15" customFormat="1" x14ac:dyDescent="0.3">
      <c r="A66" s="13"/>
      <c r="B66" s="5"/>
      <c r="C66" s="16" t="s">
        <v>43</v>
      </c>
      <c r="D66" s="20">
        <v>42212</v>
      </c>
      <c r="E66" s="16" t="s">
        <v>267</v>
      </c>
      <c r="F66" s="16" t="s">
        <v>341</v>
      </c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</row>
    <row r="67" spans="1:158" x14ac:dyDescent="0.3">
      <c r="A67" s="21" t="s">
        <v>162</v>
      </c>
      <c r="B67" s="21" t="s">
        <v>162</v>
      </c>
      <c r="C67" s="16" t="s">
        <v>85</v>
      </c>
      <c r="D67" s="20">
        <v>42212</v>
      </c>
      <c r="E67" s="16" t="s">
        <v>270</v>
      </c>
      <c r="F67" s="16" t="s">
        <v>342</v>
      </c>
      <c r="G67" s="16" t="s">
        <v>343</v>
      </c>
    </row>
    <row r="68" spans="1:158" s="15" customFormat="1" x14ac:dyDescent="0.3">
      <c r="A68" s="13"/>
      <c r="B68" s="5"/>
      <c r="C68" s="16" t="s">
        <v>43</v>
      </c>
      <c r="D68" s="20">
        <v>42223</v>
      </c>
      <c r="E68" s="16" t="s">
        <v>279</v>
      </c>
      <c r="F68" s="16"/>
      <c r="G68" s="16" t="s">
        <v>289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</row>
    <row r="69" spans="1:158" s="15" customFormat="1" x14ac:dyDescent="0.3">
      <c r="A69" s="13"/>
      <c r="B69" s="5"/>
      <c r="C69" s="16" t="s">
        <v>43</v>
      </c>
      <c r="D69" s="20">
        <v>42229</v>
      </c>
      <c r="E69" s="16" t="s">
        <v>267</v>
      </c>
      <c r="F69" s="16"/>
      <c r="G69" s="16" t="s">
        <v>290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</row>
    <row r="70" spans="1:158" s="15" customFormat="1" x14ac:dyDescent="0.3">
      <c r="A70" s="13"/>
      <c r="B70" s="5"/>
      <c r="C70" s="16" t="s">
        <v>43</v>
      </c>
      <c r="D70" s="20">
        <v>42234</v>
      </c>
      <c r="E70" s="16" t="s">
        <v>267</v>
      </c>
      <c r="F70" s="16" t="s">
        <v>287</v>
      </c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</row>
    <row r="71" spans="1:158" s="15" customFormat="1" x14ac:dyDescent="0.3">
      <c r="A71" s="13"/>
      <c r="B71" s="5"/>
      <c r="C71" s="16" t="s">
        <v>43</v>
      </c>
      <c r="D71" s="20">
        <v>42242</v>
      </c>
      <c r="E71" s="16" t="s">
        <v>267</v>
      </c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</row>
    <row r="72" spans="1:158" x14ac:dyDescent="0.3">
      <c r="A72" s="5"/>
      <c r="B72" s="5"/>
      <c r="C72" s="16" t="s">
        <v>43</v>
      </c>
      <c r="D72" s="20">
        <v>42251</v>
      </c>
      <c r="E72" s="16" t="s">
        <v>273</v>
      </c>
      <c r="F72" s="16" t="s">
        <v>334</v>
      </c>
      <c r="G72" s="16" t="s">
        <v>344</v>
      </c>
    </row>
    <row r="73" spans="1:158" s="15" customFormat="1" x14ac:dyDescent="0.3">
      <c r="A73" s="13"/>
      <c r="B73" s="5"/>
      <c r="C73" s="16" t="s">
        <v>43</v>
      </c>
      <c r="D73" s="20">
        <v>42257</v>
      </c>
      <c r="E73" s="16" t="s">
        <v>267</v>
      </c>
      <c r="F73" s="16"/>
      <c r="G73" s="16" t="s">
        <v>292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</row>
    <row r="74" spans="1:158" s="15" customFormat="1" x14ac:dyDescent="0.3">
      <c r="A74" s="13"/>
      <c r="B74" s="5"/>
      <c r="C74" s="16" t="s">
        <v>85</v>
      </c>
      <c r="D74" s="20">
        <v>42263</v>
      </c>
      <c r="E74" s="16" t="s">
        <v>279</v>
      </c>
      <c r="F74" s="16" t="s">
        <v>297</v>
      </c>
      <c r="G74" s="16" t="s">
        <v>345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</row>
    <row r="75" spans="1:158" x14ac:dyDescent="0.3">
      <c r="A75" s="5"/>
      <c r="B75" s="5"/>
      <c r="C75" s="16" t="s">
        <v>85</v>
      </c>
      <c r="D75" s="20">
        <v>42264</v>
      </c>
      <c r="E75" s="16" t="s">
        <v>267</v>
      </c>
      <c r="F75" s="16" t="s">
        <v>296</v>
      </c>
      <c r="G75" s="16" t="s">
        <v>346</v>
      </c>
    </row>
    <row r="76" spans="1:158" x14ac:dyDescent="0.3">
      <c r="A76" s="5"/>
      <c r="B76" s="5"/>
      <c r="C76" s="16" t="s">
        <v>43</v>
      </c>
      <c r="D76" s="20">
        <v>42265</v>
      </c>
      <c r="E76" s="16" t="s">
        <v>267</v>
      </c>
      <c r="F76" s="16"/>
      <c r="G76" s="16"/>
    </row>
    <row r="77" spans="1:158" s="15" customFormat="1" x14ac:dyDescent="0.3">
      <c r="A77" s="13"/>
      <c r="B77" s="5"/>
      <c r="C77" s="16" t="s">
        <v>43</v>
      </c>
      <c r="D77" s="20">
        <v>42270</v>
      </c>
      <c r="E77" s="16" t="s">
        <v>267</v>
      </c>
      <c r="F77" s="16" t="s">
        <v>333</v>
      </c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</row>
    <row r="78" spans="1:158" s="15" customFormat="1" x14ac:dyDescent="0.3">
      <c r="A78" s="13"/>
      <c r="B78" s="5"/>
      <c r="C78" s="16" t="s">
        <v>85</v>
      </c>
      <c r="D78" s="20">
        <v>42271</v>
      </c>
      <c r="E78" s="16" t="s">
        <v>267</v>
      </c>
      <c r="F78" s="16" t="s">
        <v>287</v>
      </c>
      <c r="G78" s="16" t="s">
        <v>290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</row>
    <row r="79" spans="1:158" s="15" customFormat="1" x14ac:dyDescent="0.3">
      <c r="A79" s="13"/>
      <c r="B79" s="11" t="s">
        <v>186</v>
      </c>
      <c r="C79" s="13" t="s">
        <v>43</v>
      </c>
      <c r="D79" s="22">
        <v>42272</v>
      </c>
      <c r="E79" s="13" t="s">
        <v>279</v>
      </c>
      <c r="F79" s="13" t="s">
        <v>347</v>
      </c>
      <c r="G79" s="13" t="s">
        <v>289</v>
      </c>
    </row>
    <row r="80" spans="1:158" s="15" customFormat="1" x14ac:dyDescent="0.3">
      <c r="A80" s="13"/>
      <c r="B80" s="5"/>
      <c r="C80" s="16" t="s">
        <v>85</v>
      </c>
      <c r="D80" s="20">
        <v>42276</v>
      </c>
      <c r="E80" s="16" t="s">
        <v>267</v>
      </c>
      <c r="F80" s="16" t="s">
        <v>348</v>
      </c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</row>
    <row r="81" spans="1:158" x14ac:dyDescent="0.3">
      <c r="A81" s="5"/>
      <c r="B81" s="5"/>
      <c r="C81" s="16" t="s">
        <v>43</v>
      </c>
      <c r="D81" s="20">
        <v>42277</v>
      </c>
      <c r="E81" s="16" t="s">
        <v>279</v>
      </c>
      <c r="F81" s="16" t="s">
        <v>271</v>
      </c>
      <c r="G81" s="16" t="s">
        <v>293</v>
      </c>
    </row>
    <row r="82" spans="1:158" s="15" customFormat="1" x14ac:dyDescent="0.3">
      <c r="A82" s="13"/>
      <c r="B82" s="5"/>
      <c r="C82" s="16" t="s">
        <v>85</v>
      </c>
      <c r="D82" s="20">
        <v>42282</v>
      </c>
      <c r="E82" s="16" t="s">
        <v>279</v>
      </c>
      <c r="F82" s="16" t="s">
        <v>287</v>
      </c>
      <c r="G82" s="16" t="s">
        <v>320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</row>
    <row r="83" spans="1:158" x14ac:dyDescent="0.3">
      <c r="A83" s="5"/>
      <c r="B83" s="5"/>
      <c r="C83" s="16" t="s">
        <v>85</v>
      </c>
      <c r="D83" s="20">
        <v>42285</v>
      </c>
      <c r="E83" s="16" t="s">
        <v>267</v>
      </c>
      <c r="F83" s="16" t="s">
        <v>349</v>
      </c>
      <c r="G83" s="16"/>
    </row>
    <row r="84" spans="1:158" x14ac:dyDescent="0.3">
      <c r="A84" s="5"/>
      <c r="B84" s="5"/>
      <c r="C84" s="16" t="s">
        <v>85</v>
      </c>
      <c r="D84" s="20">
        <v>42290</v>
      </c>
      <c r="E84" s="16" t="s">
        <v>267</v>
      </c>
      <c r="F84" s="16"/>
      <c r="G84" s="16"/>
    </row>
    <row r="85" spans="1:158" x14ac:dyDescent="0.3">
      <c r="A85" s="5"/>
      <c r="B85" s="5"/>
      <c r="C85" s="16" t="s">
        <v>85</v>
      </c>
      <c r="D85" s="20">
        <v>42291</v>
      </c>
      <c r="E85" s="16" t="s">
        <v>267</v>
      </c>
      <c r="F85" s="16" t="s">
        <v>268</v>
      </c>
      <c r="G85" s="16"/>
    </row>
    <row r="86" spans="1:158" s="15" customFormat="1" x14ac:dyDescent="0.3">
      <c r="A86" s="13"/>
      <c r="B86" s="5"/>
      <c r="C86" s="16" t="s">
        <v>43</v>
      </c>
      <c r="D86" s="20">
        <v>42292</v>
      </c>
      <c r="E86" s="16" t="s">
        <v>267</v>
      </c>
      <c r="F86" s="16" t="s">
        <v>287</v>
      </c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</row>
    <row r="87" spans="1:158" x14ac:dyDescent="0.3">
      <c r="A87" s="5"/>
      <c r="B87" s="5"/>
      <c r="C87" s="16" t="s">
        <v>85</v>
      </c>
      <c r="D87" s="20">
        <v>42298</v>
      </c>
      <c r="E87" s="16" t="s">
        <v>267</v>
      </c>
      <c r="F87" s="16" t="s">
        <v>271</v>
      </c>
      <c r="G87" s="16"/>
    </row>
    <row r="88" spans="1:158" s="15" customFormat="1" x14ac:dyDescent="0.3">
      <c r="A88" s="13"/>
      <c r="B88" s="11" t="s">
        <v>202</v>
      </c>
      <c r="C88" s="13" t="s">
        <v>43</v>
      </c>
      <c r="D88" s="22">
        <v>42299</v>
      </c>
      <c r="E88" s="13" t="s">
        <v>279</v>
      </c>
      <c r="F88" s="13"/>
      <c r="G88" s="13" t="s">
        <v>278</v>
      </c>
    </row>
    <row r="89" spans="1:158" s="15" customFormat="1" x14ac:dyDescent="0.3">
      <c r="A89" s="13"/>
      <c r="B89" s="11" t="s">
        <v>203</v>
      </c>
      <c r="C89" s="13" t="s">
        <v>43</v>
      </c>
      <c r="D89" s="22">
        <v>42300</v>
      </c>
      <c r="E89" s="13" t="s">
        <v>279</v>
      </c>
      <c r="F89" s="13" t="s">
        <v>350</v>
      </c>
      <c r="G89" s="13" t="s">
        <v>277</v>
      </c>
    </row>
    <row r="90" spans="1:158" s="15" customFormat="1" x14ac:dyDescent="0.3">
      <c r="A90" s="13"/>
      <c r="B90" s="5"/>
      <c r="C90" s="16" t="s">
        <v>85</v>
      </c>
      <c r="D90" s="20">
        <v>42305</v>
      </c>
      <c r="E90" s="16" t="s">
        <v>267</v>
      </c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</row>
    <row r="91" spans="1:158" x14ac:dyDescent="0.3">
      <c r="A91" s="5"/>
      <c r="B91" s="5"/>
      <c r="C91" s="16" t="s">
        <v>43</v>
      </c>
      <c r="D91" s="20">
        <v>42307</v>
      </c>
      <c r="E91" s="16" t="s">
        <v>267</v>
      </c>
      <c r="F91" s="16" t="s">
        <v>309</v>
      </c>
      <c r="G91" s="16"/>
    </row>
    <row r="92" spans="1:158" s="15" customFormat="1" x14ac:dyDescent="0.3">
      <c r="A92" s="13"/>
      <c r="B92" s="5"/>
      <c r="C92" s="16" t="s">
        <v>85</v>
      </c>
      <c r="D92" s="20">
        <v>42307</v>
      </c>
      <c r="E92" s="16" t="s">
        <v>267</v>
      </c>
      <c r="F92" s="16" t="s">
        <v>334</v>
      </c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</row>
    <row r="93" spans="1:158" s="15" customFormat="1" x14ac:dyDescent="0.3">
      <c r="A93" s="13"/>
      <c r="B93" s="5"/>
      <c r="C93" s="16" t="s">
        <v>85</v>
      </c>
      <c r="D93" s="20">
        <v>42311</v>
      </c>
      <c r="E93" s="16" t="s">
        <v>267</v>
      </c>
      <c r="F93" s="16" t="s">
        <v>271</v>
      </c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</row>
    <row r="94" spans="1:158" s="15" customFormat="1" x14ac:dyDescent="0.3">
      <c r="A94" s="13"/>
      <c r="B94" s="5"/>
      <c r="C94" s="16" t="s">
        <v>85</v>
      </c>
      <c r="D94" s="20">
        <v>42313</v>
      </c>
      <c r="E94" s="16" t="s">
        <v>267</v>
      </c>
      <c r="F94" s="16" t="s">
        <v>351</v>
      </c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</row>
    <row r="95" spans="1:158" s="15" customFormat="1" x14ac:dyDescent="0.3">
      <c r="A95" s="13"/>
      <c r="B95" s="5"/>
      <c r="C95" s="16" t="s">
        <v>85</v>
      </c>
      <c r="D95" s="20">
        <v>42324</v>
      </c>
      <c r="E95" s="16" t="s">
        <v>267</v>
      </c>
      <c r="F95" s="16"/>
      <c r="G95" s="16" t="s">
        <v>288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</row>
    <row r="96" spans="1:158" x14ac:dyDescent="0.3">
      <c r="A96" s="5"/>
      <c r="B96" s="5"/>
      <c r="C96" s="16" t="s">
        <v>43</v>
      </c>
      <c r="D96" s="20">
        <v>42325</v>
      </c>
      <c r="E96" s="16" t="s">
        <v>279</v>
      </c>
      <c r="F96" s="16" t="s">
        <v>319</v>
      </c>
      <c r="G96" s="16" t="s">
        <v>352</v>
      </c>
    </row>
    <row r="97" spans="1:158" s="15" customFormat="1" x14ac:dyDescent="0.3">
      <c r="A97" s="13"/>
      <c r="B97" s="5"/>
      <c r="C97" s="16" t="s">
        <v>85</v>
      </c>
      <c r="D97" s="20">
        <v>42325</v>
      </c>
      <c r="E97" s="16" t="s">
        <v>267</v>
      </c>
      <c r="F97" s="16" t="s">
        <v>353</v>
      </c>
      <c r="G97" s="16" t="s">
        <v>289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</row>
    <row r="98" spans="1:158" x14ac:dyDescent="0.3">
      <c r="A98" s="21" t="s">
        <v>221</v>
      </c>
      <c r="B98" s="13"/>
      <c r="C98" s="16" t="s">
        <v>85</v>
      </c>
      <c r="D98" s="20">
        <v>42333</v>
      </c>
      <c r="E98" s="16" t="s">
        <v>273</v>
      </c>
      <c r="F98" s="16" t="s">
        <v>284</v>
      </c>
      <c r="G98" s="16"/>
    </row>
    <row r="99" spans="1:158" s="15" customFormat="1" x14ac:dyDescent="0.3">
      <c r="A99" s="13"/>
      <c r="B99" s="5"/>
      <c r="C99" s="16" t="s">
        <v>43</v>
      </c>
      <c r="D99" s="20">
        <v>42334</v>
      </c>
      <c r="E99" s="16" t="s">
        <v>267</v>
      </c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</row>
    <row r="100" spans="1:158" s="15" customFormat="1" x14ac:dyDescent="0.3">
      <c r="A100" s="13"/>
      <c r="B100" s="5"/>
      <c r="C100" s="16" t="s">
        <v>85</v>
      </c>
      <c r="D100" s="20">
        <v>42334</v>
      </c>
      <c r="E100" s="16" t="s">
        <v>267</v>
      </c>
      <c r="F100" s="16" t="s">
        <v>287</v>
      </c>
      <c r="G100" s="16" t="s">
        <v>288</v>
      </c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</row>
    <row r="101" spans="1:158" s="15" customFormat="1" x14ac:dyDescent="0.3">
      <c r="A101" s="13"/>
      <c r="B101" s="5"/>
      <c r="C101" s="16" t="s">
        <v>43</v>
      </c>
      <c r="D101" s="20">
        <v>42335</v>
      </c>
      <c r="E101" s="16" t="s">
        <v>267</v>
      </c>
      <c r="F101" s="16" t="s">
        <v>327</v>
      </c>
      <c r="G101" s="16" t="s">
        <v>288</v>
      </c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</row>
    <row r="102" spans="1:158" x14ac:dyDescent="0.3">
      <c r="A102" s="5"/>
      <c r="B102" s="5"/>
      <c r="C102" s="16" t="s">
        <v>85</v>
      </c>
      <c r="D102" s="20">
        <v>42339</v>
      </c>
      <c r="E102" s="16" t="s">
        <v>267</v>
      </c>
      <c r="F102" s="16" t="s">
        <v>284</v>
      </c>
      <c r="G102" s="16"/>
    </row>
    <row r="103" spans="1:158" x14ac:dyDescent="0.3">
      <c r="A103" s="5"/>
      <c r="B103" s="5"/>
      <c r="C103" s="16" t="s">
        <v>43</v>
      </c>
      <c r="D103" s="20">
        <v>42341</v>
      </c>
      <c r="E103" s="16" t="s">
        <v>267</v>
      </c>
      <c r="F103" s="16" t="s">
        <v>309</v>
      </c>
      <c r="G103" s="16"/>
    </row>
    <row r="104" spans="1:158" x14ac:dyDescent="0.3">
      <c r="A104" s="21" t="s">
        <v>230</v>
      </c>
      <c r="B104" s="13"/>
      <c r="C104" s="16" t="s">
        <v>43</v>
      </c>
      <c r="D104" s="20">
        <v>42346</v>
      </c>
      <c r="E104" s="16" t="s">
        <v>273</v>
      </c>
      <c r="F104" s="16" t="s">
        <v>309</v>
      </c>
      <c r="G104" s="16" t="s">
        <v>289</v>
      </c>
    </row>
    <row r="105" spans="1:158" x14ac:dyDescent="0.3">
      <c r="A105" s="5"/>
      <c r="B105" s="5"/>
      <c r="C105" s="16" t="s">
        <v>85</v>
      </c>
      <c r="D105" s="20">
        <v>42348</v>
      </c>
      <c r="E105" s="16" t="s">
        <v>267</v>
      </c>
      <c r="F105" s="16"/>
      <c r="G105" s="16"/>
    </row>
    <row r="106" spans="1:158" s="15" customFormat="1" x14ac:dyDescent="0.3">
      <c r="A106" s="13"/>
      <c r="B106" s="5"/>
      <c r="C106" s="16" t="s">
        <v>43</v>
      </c>
      <c r="D106" s="20">
        <v>42354</v>
      </c>
      <c r="E106" s="16" t="s">
        <v>267</v>
      </c>
      <c r="F106" s="16" t="s">
        <v>354</v>
      </c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</row>
    <row r="107" spans="1:158" x14ac:dyDescent="0.3">
      <c r="A107" s="5"/>
      <c r="B107" s="5"/>
      <c r="C107" s="16" t="s">
        <v>85</v>
      </c>
      <c r="D107" s="20">
        <v>42355</v>
      </c>
      <c r="E107" s="16" t="s">
        <v>270</v>
      </c>
      <c r="F107" s="16" t="s">
        <v>355</v>
      </c>
      <c r="G107" s="16" t="s">
        <v>356</v>
      </c>
    </row>
    <row r="108" spans="1:158" s="15" customFormat="1" x14ac:dyDescent="0.3">
      <c r="A108" s="13"/>
      <c r="B108" s="5"/>
      <c r="C108" s="16" t="s">
        <v>43</v>
      </c>
      <c r="D108" s="20">
        <v>42361</v>
      </c>
      <c r="E108" s="16" t="s">
        <v>267</v>
      </c>
      <c r="F108" s="16" t="s">
        <v>271</v>
      </c>
      <c r="G108" s="16" t="s">
        <v>288</v>
      </c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</row>
    <row r="109" spans="1:158" x14ac:dyDescent="0.3">
      <c r="A109" s="5"/>
      <c r="B109" s="5"/>
      <c r="C109" s="16" t="s">
        <v>85</v>
      </c>
      <c r="D109" s="20">
        <v>42361</v>
      </c>
      <c r="E109" s="16" t="s">
        <v>267</v>
      </c>
      <c r="F109" s="16" t="s">
        <v>332</v>
      </c>
      <c r="G109" s="16"/>
    </row>
    <row r="110" spans="1:158" s="15" customFormat="1" x14ac:dyDescent="0.3">
      <c r="A110" s="13"/>
      <c r="B110" s="5"/>
      <c r="C110" s="16" t="s">
        <v>85</v>
      </c>
      <c r="D110" s="20">
        <v>42369</v>
      </c>
      <c r="E110" s="16" t="s">
        <v>267</v>
      </c>
      <c r="F110" s="16" t="s">
        <v>271</v>
      </c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</row>
    <row r="111" spans="1:158" x14ac:dyDescent="0.3">
      <c r="A111" s="5"/>
      <c r="B111" s="5"/>
      <c r="C111" s="16" t="s">
        <v>43</v>
      </c>
      <c r="D111" s="20">
        <v>42376</v>
      </c>
      <c r="E111" s="16" t="s">
        <v>267</v>
      </c>
      <c r="F111" s="16" t="s">
        <v>271</v>
      </c>
      <c r="G111" s="16"/>
    </row>
    <row r="112" spans="1:158" x14ac:dyDescent="0.3">
      <c r="A112" s="5"/>
      <c r="B112" s="5"/>
      <c r="C112" s="16" t="s">
        <v>43</v>
      </c>
      <c r="D112" s="20">
        <v>42377</v>
      </c>
      <c r="E112" s="16" t="s">
        <v>270</v>
      </c>
      <c r="F112" s="16" t="s">
        <v>332</v>
      </c>
      <c r="G112" s="16" t="s">
        <v>315</v>
      </c>
    </row>
    <row r="113" spans="1:158" x14ac:dyDescent="0.3">
      <c r="A113" s="5"/>
      <c r="B113" s="5"/>
      <c r="C113" s="16" t="s">
        <v>43</v>
      </c>
      <c r="D113" s="20">
        <v>42383</v>
      </c>
      <c r="E113" s="16" t="s">
        <v>267</v>
      </c>
      <c r="F113" s="16" t="s">
        <v>298</v>
      </c>
      <c r="G113" s="16" t="s">
        <v>292</v>
      </c>
    </row>
    <row r="114" spans="1:158" x14ac:dyDescent="0.3">
      <c r="A114" s="5"/>
      <c r="B114" s="5"/>
      <c r="C114" s="16" t="s">
        <v>85</v>
      </c>
      <c r="D114" s="20">
        <v>42383</v>
      </c>
      <c r="E114" s="16" t="s">
        <v>267</v>
      </c>
      <c r="F114" s="16" t="s">
        <v>282</v>
      </c>
      <c r="G114" s="16"/>
    </row>
    <row r="115" spans="1:158" s="15" customFormat="1" x14ac:dyDescent="0.3">
      <c r="A115" s="13"/>
      <c r="B115" s="5"/>
      <c r="C115" s="16" t="s">
        <v>85</v>
      </c>
      <c r="D115" s="20">
        <v>42397</v>
      </c>
      <c r="E115" s="16" t="s">
        <v>267</v>
      </c>
      <c r="F115" s="16" t="s">
        <v>271</v>
      </c>
      <c r="G115" s="16" t="s">
        <v>288</v>
      </c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</row>
    <row r="116" spans="1:158" s="15" customFormat="1" x14ac:dyDescent="0.3">
      <c r="A116" s="13"/>
      <c r="B116" s="5"/>
      <c r="C116" s="16" t="s">
        <v>43</v>
      </c>
      <c r="D116" s="20">
        <v>42398</v>
      </c>
      <c r="E116" s="16" t="s">
        <v>267</v>
      </c>
      <c r="F116" s="16" t="s">
        <v>271</v>
      </c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</row>
    <row r="117" spans="1:158" s="15" customFormat="1" x14ac:dyDescent="0.3">
      <c r="A117" s="13"/>
      <c r="B117" s="5"/>
      <c r="C117" s="16" t="s">
        <v>85</v>
      </c>
      <c r="D117" s="20">
        <v>42398</v>
      </c>
      <c r="E117" s="16" t="s">
        <v>267</v>
      </c>
      <c r="F117" s="16" t="s">
        <v>296</v>
      </c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</row>
    <row r="118" spans="1:158" s="15" customFormat="1" x14ac:dyDescent="0.3">
      <c r="A118" s="13"/>
      <c r="B118" s="5"/>
      <c r="C118" s="16" t="s">
        <v>43</v>
      </c>
      <c r="D118" s="20">
        <v>42406</v>
      </c>
      <c r="E118" s="16" t="s">
        <v>279</v>
      </c>
      <c r="F118" s="16" t="s">
        <v>282</v>
      </c>
      <c r="G118" s="16" t="s">
        <v>294</v>
      </c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</row>
    <row r="119" spans="1:158" x14ac:dyDescent="0.3">
      <c r="A119" s="5"/>
      <c r="B119" s="5"/>
      <c r="C119" s="16" t="s">
        <v>85</v>
      </c>
      <c r="D119" s="20">
        <v>42406</v>
      </c>
      <c r="E119" s="16" t="s">
        <v>267</v>
      </c>
      <c r="F119" s="16" t="s">
        <v>357</v>
      </c>
      <c r="G119" s="16"/>
    </row>
    <row r="120" spans="1:158" x14ac:dyDescent="0.3">
      <c r="A120" s="21" t="s">
        <v>255</v>
      </c>
      <c r="B120" s="13"/>
      <c r="C120" s="16" t="s">
        <v>43</v>
      </c>
      <c r="D120" s="20">
        <v>42409</v>
      </c>
      <c r="E120" s="16" t="s">
        <v>273</v>
      </c>
      <c r="F120" s="16" t="s">
        <v>282</v>
      </c>
      <c r="G120" s="16" t="s">
        <v>335</v>
      </c>
    </row>
    <row r="121" spans="1:158" x14ac:dyDescent="0.3">
      <c r="A121" s="5"/>
      <c r="B121" s="5"/>
      <c r="C121" s="16" t="s">
        <v>43</v>
      </c>
      <c r="D121" s="20">
        <v>42416</v>
      </c>
      <c r="E121" s="16" t="s">
        <v>267</v>
      </c>
      <c r="F121" s="16" t="s">
        <v>358</v>
      </c>
      <c r="G121" s="16"/>
    </row>
    <row r="122" spans="1:158" x14ac:dyDescent="0.3">
      <c r="A122" s="5"/>
      <c r="B122" s="5"/>
      <c r="C122" s="16" t="s">
        <v>43</v>
      </c>
      <c r="D122" s="20">
        <v>42419</v>
      </c>
      <c r="E122" s="16" t="s">
        <v>270</v>
      </c>
      <c r="F122" s="16" t="s">
        <v>299</v>
      </c>
      <c r="G122" s="16" t="s">
        <v>359</v>
      </c>
    </row>
    <row r="123" spans="1:158" s="15" customFormat="1" x14ac:dyDescent="0.3">
      <c r="A123" s="13"/>
      <c r="B123" s="5"/>
      <c r="C123" s="16" t="s">
        <v>85</v>
      </c>
      <c r="D123" s="20">
        <v>42420</v>
      </c>
      <c r="E123" s="16" t="s">
        <v>267</v>
      </c>
      <c r="F123" s="16" t="s">
        <v>268</v>
      </c>
      <c r="G123" s="16" t="s">
        <v>360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</row>
    <row r="124" spans="1:158" x14ac:dyDescent="0.3">
      <c r="B124" s="23"/>
      <c r="C124" s="16" t="s">
        <v>43</v>
      </c>
      <c r="D124" s="20">
        <v>42423</v>
      </c>
      <c r="E124" s="16" t="s">
        <v>267</v>
      </c>
      <c r="F124" s="16" t="s">
        <v>361</v>
      </c>
      <c r="G124" s="16"/>
    </row>
    <row r="128" spans="1:158" x14ac:dyDescent="0.3">
      <c r="E128" s="17">
        <f>COUNTIF(E2:E124,"&lt;&gt;")</f>
        <v>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1"/>
  <sheetViews>
    <sheetView topLeftCell="K127" zoomScale="75" zoomScaleNormal="75" workbookViewId="0">
      <selection activeCell="O163" sqref="O163"/>
    </sheetView>
  </sheetViews>
  <sheetFormatPr defaultColWidth="9.109375" defaultRowHeight="14.4" x14ac:dyDescent="0.3"/>
  <cols>
    <col min="1" max="1" width="41.88671875" style="5" bestFit="1" customWidth="1"/>
    <col min="2" max="2" width="41.44140625" style="5" bestFit="1" customWidth="1"/>
    <col min="3" max="3" width="9.88671875" style="23" bestFit="1" customWidth="1"/>
    <col min="4" max="4" width="41.88671875" style="23" bestFit="1" customWidth="1"/>
    <col min="5" max="5" width="11.6640625" style="23" bestFit="1" customWidth="1"/>
    <col min="6" max="6" width="20.6640625" style="23" bestFit="1" customWidth="1"/>
    <col min="7" max="11" width="9.109375" style="23"/>
    <col min="12" max="12" width="41.6640625" style="23" bestFit="1" customWidth="1"/>
    <col min="13" max="13" width="41.88671875" style="23" bestFit="1" customWidth="1"/>
    <col min="14" max="14" width="9.88671875" style="23" bestFit="1" customWidth="1"/>
    <col min="15" max="15" width="41.88671875" style="23" bestFit="1" customWidth="1"/>
    <col min="16" max="16" width="11.6640625" style="23" bestFit="1" customWidth="1"/>
    <col min="17" max="17" width="19.33203125" style="23" bestFit="1" customWidth="1"/>
    <col min="18" max="19" width="32.5546875" style="23" bestFit="1" customWidth="1"/>
    <col min="20" max="23" width="29.88671875" style="23" bestFit="1" customWidth="1"/>
    <col min="24" max="16384" width="9.109375" style="23"/>
  </cols>
  <sheetData>
    <row r="1" spans="1:27" x14ac:dyDescent="0.3">
      <c r="A1" s="5" t="s">
        <v>388</v>
      </c>
      <c r="B1" s="5" t="s">
        <v>385</v>
      </c>
      <c r="C1" s="23" t="s">
        <v>389</v>
      </c>
      <c r="D1" s="23" t="s">
        <v>390</v>
      </c>
      <c r="E1" s="23" t="s">
        <v>391</v>
      </c>
      <c r="F1" s="23" t="s">
        <v>392</v>
      </c>
      <c r="H1" s="23" t="s">
        <v>393</v>
      </c>
      <c r="I1" s="23" t="s">
        <v>394</v>
      </c>
      <c r="J1" s="23" t="s">
        <v>395</v>
      </c>
      <c r="K1" s="23" t="s">
        <v>396</v>
      </c>
      <c r="L1" s="23" t="s">
        <v>397</v>
      </c>
      <c r="M1" s="23" t="s">
        <v>386</v>
      </c>
      <c r="N1" s="23" t="s">
        <v>389</v>
      </c>
      <c r="O1" s="23" t="s">
        <v>390</v>
      </c>
      <c r="P1" s="23" t="s">
        <v>391</v>
      </c>
      <c r="Q1" s="23" t="s">
        <v>398</v>
      </c>
      <c r="R1" s="23" t="s">
        <v>399</v>
      </c>
    </row>
    <row r="2" spans="1:27" x14ac:dyDescent="0.3">
      <c r="A2" s="5">
        <f>IF(AnalyDataCD!$AH2="pass",AnalyDataCD!$A2,0)</f>
        <v>0</v>
      </c>
      <c r="B2" s="5">
        <f>IF(OR(BadRunsEye!$D2="Pass",BadRunsEye!$D2="Borderline Pass"),BadRunsEye!$A2,0)</f>
        <v>0</v>
      </c>
      <c r="C2" s="23" t="str">
        <f>IF(A2=B2,"same","diff")</f>
        <v>same</v>
      </c>
      <c r="F2" s="5"/>
      <c r="H2" s="23" t="str">
        <f>IF(AND(L2&lt;&gt;0,M2=0),"yes","no")</f>
        <v>no</v>
      </c>
      <c r="I2" s="23" t="str">
        <f>IF(AND(L2=0,M2&lt;&gt;0),"yes","no")</f>
        <v>no</v>
      </c>
      <c r="J2" s="23" t="str">
        <f>IF(AND(L2&lt;&gt;0,M2&lt;&gt;0),"yes","no")</f>
        <v>yes</v>
      </c>
      <c r="K2" s="6" t="str">
        <f>IF(AND(L2=0,M2=0),"yes","no")</f>
        <v>no</v>
      </c>
      <c r="L2" s="23" t="str">
        <f>IF(AnalyDataCD!$AH2="fail",AnalyData!$A2,0)</f>
        <v>121009_M00766_0002_000000000-A1U6P</v>
      </c>
      <c r="M2" s="5" t="str">
        <f>IF(OR(BadRunsEye!$D2="Fail",BadRunsEye!$D2="Borderline Fail"),BadRunsEye!$A2,0)</f>
        <v>121009_M00766_0002_000000000-A1U6P</v>
      </c>
      <c r="N2" s="5" t="str">
        <f>IF(L2=M2,"same","diff")</f>
        <v>same</v>
      </c>
      <c r="P2" s="5"/>
      <c r="Q2" s="5"/>
      <c r="R2" s="5"/>
      <c r="S2" s="5"/>
      <c r="T2" s="5"/>
      <c r="U2" s="5"/>
      <c r="V2" s="5"/>
      <c r="W2" s="5"/>
    </row>
    <row r="3" spans="1:27" x14ac:dyDescent="0.3">
      <c r="A3" s="5">
        <f>IF(AnalyDataCD!$AH3="pass",AnalyDataCD!$A3,0)</f>
        <v>0</v>
      </c>
      <c r="B3" s="5">
        <f>IF(OR(BadRunsEye!$D3="Pass",BadRunsEye!$D3="Borderline Pass"),BadRunsEye!$A3,0)</f>
        <v>0</v>
      </c>
      <c r="C3" s="23" t="str">
        <f t="shared" ref="C3:C66" si="0">IF(A3=B3,"same","diff")</f>
        <v>same</v>
      </c>
      <c r="F3" s="5"/>
      <c r="H3" s="23" t="str">
        <f t="shared" ref="H3:H66" si="1">IF(AND(L3&lt;&gt;0,M3=0),"yes","no")</f>
        <v>no</v>
      </c>
      <c r="I3" s="23" t="str">
        <f t="shared" ref="I3:I66" si="2">IF(AND(L3=0,M3&lt;&gt;0),"yes","no")</f>
        <v>no</v>
      </c>
      <c r="J3" s="23" t="str">
        <f t="shared" ref="J3:J66" si="3">IF(AND(L3&lt;&gt;0,M3&lt;&gt;0),"yes","no")</f>
        <v>yes</v>
      </c>
      <c r="K3" s="6" t="str">
        <f t="shared" ref="K3:K66" si="4">IF(AND(L3=0,M3=0),"yes","no")</f>
        <v>no</v>
      </c>
      <c r="L3" s="23" t="str">
        <f>IF(AnalyDataCD!$AH3="fail",AnalyData!$A3,0)</f>
        <v>130206_M00766_0002_000000000-A23JM</v>
      </c>
      <c r="M3" s="5" t="str">
        <f>IF(OR(BadRunsEye!$D3="Fail",BadRunsEye!$D3="Borderline Fail"),BadRunsEye!$A3,0)</f>
        <v>130206_M00766_0002_000000000-A23JM</v>
      </c>
      <c r="N3" s="5" t="str">
        <f t="shared" ref="N3:N66" si="5">IF(L3=M3,"same","diff")</f>
        <v>same</v>
      </c>
      <c r="P3" s="5"/>
      <c r="Q3" s="5"/>
      <c r="R3" s="5"/>
      <c r="S3" s="5"/>
      <c r="T3" s="5"/>
      <c r="U3" s="5"/>
      <c r="V3" s="5"/>
      <c r="W3" s="5"/>
    </row>
    <row r="4" spans="1:27" x14ac:dyDescent="0.3">
      <c r="A4" s="5">
        <f>IF(AnalyDataCD!$AH4="pass",AnalyDataCD!$A4,0)</f>
        <v>0</v>
      </c>
      <c r="B4" s="5">
        <f>IF(OR(BadRunsEye!$D4="Pass",BadRunsEye!$D4="Borderline Pass"),BadRunsEye!$A4,0)</f>
        <v>0</v>
      </c>
      <c r="C4" s="23" t="str">
        <f t="shared" si="0"/>
        <v>same</v>
      </c>
      <c r="F4" s="5"/>
      <c r="H4" s="23" t="str">
        <f t="shared" si="1"/>
        <v>no</v>
      </c>
      <c r="I4" s="23" t="str">
        <f t="shared" si="2"/>
        <v>no</v>
      </c>
      <c r="J4" s="23" t="str">
        <f t="shared" si="3"/>
        <v>yes</v>
      </c>
      <c r="K4" s="6" t="str">
        <f t="shared" si="4"/>
        <v>no</v>
      </c>
      <c r="L4" s="23" t="str">
        <f>IF(AnalyDataCD!$AH4="fail",AnalyData!$A4,0)</f>
        <v>130618_M00766_0019_000000000-A4FEU</v>
      </c>
      <c r="M4" s="5" t="str">
        <f>IF(OR(BadRunsEye!$D4="Fail",BadRunsEye!$D4="Borderline Fail"),BadRunsEye!$A4,0)</f>
        <v>130618_M00766_0019_000000000-A4FEU</v>
      </c>
      <c r="N4" s="5" t="str">
        <f t="shared" si="5"/>
        <v>same</v>
      </c>
      <c r="P4" s="5"/>
      <c r="Q4" s="5"/>
      <c r="R4" s="5"/>
      <c r="S4" s="5"/>
      <c r="T4" s="5"/>
      <c r="U4" s="5"/>
      <c r="V4" s="5"/>
      <c r="W4" s="5"/>
    </row>
    <row r="5" spans="1:27" x14ac:dyDescent="0.3">
      <c r="A5" s="5" t="str">
        <f>IF(AnalyDataCD!$AH5="pass",AnalyDataCD!$A5,0)</f>
        <v>130624_M00766_0021_000000000-A53PT</v>
      </c>
      <c r="B5" s="5" t="str">
        <f>IF(OR(BadRunsEye!$D5="Pass",BadRunsEye!$D5="Borderline Pass"),BadRunsEye!$A5,0)</f>
        <v>130624_M00766_0021_000000000-A53PT</v>
      </c>
      <c r="C5" s="23" t="str">
        <f t="shared" si="0"/>
        <v>same</v>
      </c>
      <c r="F5" s="5"/>
      <c r="H5" s="23" t="str">
        <f t="shared" si="1"/>
        <v>no</v>
      </c>
      <c r="I5" s="23" t="str">
        <f t="shared" si="2"/>
        <v>no</v>
      </c>
      <c r="J5" s="6" t="str">
        <f t="shared" si="3"/>
        <v>no</v>
      </c>
      <c r="K5" s="23" t="str">
        <f t="shared" si="4"/>
        <v>yes</v>
      </c>
      <c r="L5" s="23">
        <f>IF(AnalyDataCD!$AH5="fail",AnalyData!$A5,0)</f>
        <v>0</v>
      </c>
      <c r="M5" s="5">
        <f>IF(OR(BadRunsEye!$D5="Fail",BadRunsEye!$D5="Borderline Fail"),BadRunsEye!$A5,0)</f>
        <v>0</v>
      </c>
      <c r="N5" s="5" t="str">
        <f t="shared" si="5"/>
        <v>same</v>
      </c>
      <c r="P5" s="5"/>
      <c r="Q5" s="5"/>
      <c r="R5" s="5"/>
      <c r="S5" s="5"/>
      <c r="T5" s="5"/>
      <c r="U5" s="12"/>
      <c r="V5" s="5"/>
      <c r="W5" s="5"/>
    </row>
    <row r="6" spans="1:27" x14ac:dyDescent="0.3">
      <c r="A6" s="5">
        <f>IF(AnalyDataCD!$AH6="pass",AnalyDataCD!$A6,0)</f>
        <v>0</v>
      </c>
      <c r="B6" s="8" t="str">
        <f>IF(OR(BadRunsEye!$D6="Pass",BadRunsEye!$D6="Borderline Pass"),BadRunsEye!$A6,0)</f>
        <v>130712_M00766_0024_000000000-A5AVV</v>
      </c>
      <c r="C6" s="8" t="str">
        <f t="shared" si="0"/>
        <v>diff</v>
      </c>
      <c r="D6" s="8" t="s">
        <v>59</v>
      </c>
      <c r="E6" s="8" t="str">
        <f>IF(D6=FailsPassesManual!C6,"yes","no")</f>
        <v>yes</v>
      </c>
      <c r="F6" s="8" t="str">
        <f t="shared" ref="F6:F67" si="6">IF(D6=A6,"yes","no")</f>
        <v>no</v>
      </c>
      <c r="H6" s="9" t="str">
        <f t="shared" si="1"/>
        <v>yes</v>
      </c>
      <c r="I6" s="23" t="str">
        <f t="shared" si="2"/>
        <v>no</v>
      </c>
      <c r="J6" s="23" t="str">
        <f t="shared" si="3"/>
        <v>no</v>
      </c>
      <c r="K6" s="9" t="str">
        <f t="shared" si="4"/>
        <v>no</v>
      </c>
      <c r="L6" s="23" t="str">
        <f>IF(AnalyDataCD!$AH6="fail",AnalyData!$A6,0)</f>
        <v>130712_M00766_0024_000000000-A5AVV</v>
      </c>
      <c r="M6" s="5">
        <f>IF(OR(BadRunsEye!$D6="Fail",BadRunsEye!$D6="Borderline Fail"),BadRunsEye!$A6,0)</f>
        <v>0</v>
      </c>
      <c r="N6" s="5" t="str">
        <f t="shared" si="5"/>
        <v>diff</v>
      </c>
      <c r="O6" s="8" t="s">
        <v>59</v>
      </c>
      <c r="P6" s="8" t="str">
        <f>IF(O6=FailsPassesManual!D6,"yes","no")</f>
        <v>no</v>
      </c>
      <c r="Q6" s="8" t="str">
        <f t="shared" ref="Q6:Q67" si="7">IF(O6=L6,"yes","no")</f>
        <v>yes</v>
      </c>
      <c r="R6" s="12"/>
      <c r="S6" s="13"/>
      <c r="T6" s="5"/>
      <c r="U6" s="5"/>
      <c r="V6" s="5"/>
      <c r="W6" s="5"/>
    </row>
    <row r="7" spans="1:27" s="5" customFormat="1" x14ac:dyDescent="0.3">
      <c r="A7" s="5" t="str">
        <f>IF(AnalyDataCD!$AH7="pass",AnalyDataCD!$A7,0)</f>
        <v>130817_M00766_0037_000000000-A4EDD</v>
      </c>
      <c r="B7" s="5" t="str">
        <f>IF(OR(BadRunsEye!$D7="Pass",BadRunsEye!$D7="Borderline Pass"),BadRunsEye!$A7,0)</f>
        <v>130817_M00766_0037_000000000-A4EDD</v>
      </c>
      <c r="C7" s="5" t="str">
        <f t="shared" si="0"/>
        <v>same</v>
      </c>
      <c r="H7" s="5" t="str">
        <f t="shared" si="1"/>
        <v>no</v>
      </c>
      <c r="I7" s="5" t="str">
        <f t="shared" si="2"/>
        <v>no</v>
      </c>
      <c r="J7" s="5" t="str">
        <f t="shared" si="3"/>
        <v>no</v>
      </c>
      <c r="K7" s="5" t="str">
        <f t="shared" si="4"/>
        <v>yes</v>
      </c>
      <c r="L7" s="23">
        <f>IF(AnalyDataCD!$AH7="fail",AnalyData!$A7,0)</f>
        <v>0</v>
      </c>
      <c r="M7" s="5">
        <f>IF(OR(BadRunsEye!$D7="Fail",BadRunsEye!$D7="Borderline Fail"),BadRunsEye!$A7,0)</f>
        <v>0</v>
      </c>
      <c r="N7" s="5" t="str">
        <f t="shared" si="5"/>
        <v>same</v>
      </c>
    </row>
    <row r="8" spans="1:27" x14ac:dyDescent="0.3">
      <c r="A8" s="5" t="str">
        <f>IF(AnalyDataCD!$AH8="pass",AnalyDataCD!$A8,0)</f>
        <v>130913_M00766_0049_000000000-A5B0E</v>
      </c>
      <c r="B8" s="5" t="str">
        <f>IF(OR(BadRunsEye!$D8="Pass",BadRunsEye!$D8="Borderline Pass"),BadRunsEye!$A8,0)</f>
        <v>130913_M00766_0049_000000000-A5B0E</v>
      </c>
      <c r="C8" s="5" t="str">
        <f t="shared" si="0"/>
        <v>same</v>
      </c>
      <c r="D8" s="5"/>
      <c r="E8" s="5"/>
      <c r="F8" s="5"/>
      <c r="H8" s="23" t="str">
        <f t="shared" si="1"/>
        <v>no</v>
      </c>
      <c r="I8" s="23" t="str">
        <f t="shared" si="2"/>
        <v>no</v>
      </c>
      <c r="J8" s="23" t="str">
        <f t="shared" si="3"/>
        <v>no</v>
      </c>
      <c r="K8" s="6" t="str">
        <f t="shared" si="4"/>
        <v>yes</v>
      </c>
      <c r="L8" s="23">
        <f>IF(AnalyDataCD!$AH8="fail",AnalyData!$A8,0)</f>
        <v>0</v>
      </c>
      <c r="M8" s="5">
        <f>IF(OR(BadRunsEye!$D8="Fail",BadRunsEye!$D8="Borderline Fail"),BadRunsEye!$A8,0)</f>
        <v>0</v>
      </c>
      <c r="N8" s="5" t="str">
        <f t="shared" si="5"/>
        <v>same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5">
        <f>IF(AnalyDataCD!$AH9="pass",AnalyDataCD!$A9,0)</f>
        <v>0</v>
      </c>
      <c r="B9" s="8" t="str">
        <f>IF(OR(BadRunsEye!$D9="Pass",BadRunsEye!$D9="Borderline Pass"),BadRunsEye!$A9,0)</f>
        <v>130916_M00766_0050_000000000-A5M1U</v>
      </c>
      <c r="C9" s="8" t="str">
        <f t="shared" si="0"/>
        <v>diff</v>
      </c>
      <c r="D9" s="8" t="s">
        <v>66</v>
      </c>
      <c r="E9" s="8"/>
      <c r="F9" s="8" t="str">
        <f t="shared" si="6"/>
        <v>no</v>
      </c>
      <c r="H9" s="23" t="str">
        <f t="shared" si="1"/>
        <v>yes</v>
      </c>
      <c r="I9" s="9" t="str">
        <f t="shared" si="2"/>
        <v>no</v>
      </c>
      <c r="J9" s="9" t="str">
        <f t="shared" si="3"/>
        <v>no</v>
      </c>
      <c r="K9" s="23" t="str">
        <f t="shared" si="4"/>
        <v>no</v>
      </c>
      <c r="L9" s="23" t="str">
        <f>IF(AnalyDataCD!$AH9="fail",AnalyData!$A9,0)</f>
        <v>130916_M00766_0050_000000000-A5M1U</v>
      </c>
      <c r="M9" s="5">
        <f>IF(OR(BadRunsEye!$D9="Fail",BadRunsEye!$D9="Borderline Fail"),BadRunsEye!$A9,0)</f>
        <v>0</v>
      </c>
      <c r="N9" s="5" t="str">
        <f t="shared" si="5"/>
        <v>diff</v>
      </c>
      <c r="O9" s="8" t="s">
        <v>66</v>
      </c>
      <c r="P9" s="8"/>
      <c r="Q9" s="8" t="str">
        <f t="shared" si="7"/>
        <v>yes</v>
      </c>
      <c r="R9" s="12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5">
        <f>IF(AnalyDataCD!$AH10="pass",AnalyDataCD!$A10,0)</f>
        <v>0</v>
      </c>
      <c r="B10" s="5">
        <f>IF(OR(BadRunsEye!$D10="Pass",BadRunsEye!$D10="Borderline Pass"),BadRunsEye!$A10,0)</f>
        <v>0</v>
      </c>
      <c r="C10" s="5" t="str">
        <f t="shared" si="0"/>
        <v>same</v>
      </c>
      <c r="D10" s="5"/>
      <c r="E10" s="5"/>
      <c r="F10" s="5"/>
      <c r="H10" s="23" t="str">
        <f t="shared" si="1"/>
        <v>no</v>
      </c>
      <c r="I10" s="23" t="str">
        <f t="shared" si="2"/>
        <v>no</v>
      </c>
      <c r="J10" s="6" t="str">
        <f t="shared" si="3"/>
        <v>yes</v>
      </c>
      <c r="K10" s="23" t="str">
        <f t="shared" si="4"/>
        <v>no</v>
      </c>
      <c r="L10" s="23" t="str">
        <f>IF(AnalyDataCD!$AH10="fail",AnalyData!$A10,0)</f>
        <v>130924_M00766_0052_000000000-A5BE6</v>
      </c>
      <c r="M10" s="5" t="str">
        <f>IF(OR(BadRunsEye!$D10="Fail",BadRunsEye!$D10="Borderline Fail"),BadRunsEye!$A10,0)</f>
        <v>130924_M00766_0052_000000000-A5BE6</v>
      </c>
      <c r="N10" s="5" t="str">
        <f t="shared" si="5"/>
        <v>same</v>
      </c>
      <c r="O10" s="5"/>
      <c r="P10" s="5"/>
      <c r="Q10" s="5"/>
      <c r="R10" s="12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5">
        <f>IF(AnalyDataCD!$AH11="pass",AnalyDataCD!$A11,0)</f>
        <v>0</v>
      </c>
      <c r="B11" s="8" t="str">
        <f>IF(OR(BadRunsEye!$D11="Pass",BadRunsEye!$D11="Borderline Pass"),BadRunsEye!$A11,0)</f>
        <v>131007_M00766_0055_000000000-A59JT</v>
      </c>
      <c r="C11" s="8" t="str">
        <f t="shared" si="0"/>
        <v>diff</v>
      </c>
      <c r="D11" s="8" t="s">
        <v>70</v>
      </c>
      <c r="E11" s="8"/>
      <c r="F11" s="8" t="str">
        <f t="shared" si="6"/>
        <v>no</v>
      </c>
      <c r="H11" s="23" t="str">
        <f t="shared" si="1"/>
        <v>yes</v>
      </c>
      <c r="I11" s="23" t="str">
        <f t="shared" si="2"/>
        <v>no</v>
      </c>
      <c r="J11" s="23" t="str">
        <f t="shared" si="3"/>
        <v>no</v>
      </c>
      <c r="K11" s="6" t="str">
        <f t="shared" si="4"/>
        <v>no</v>
      </c>
      <c r="L11" s="23" t="str">
        <f>IF(AnalyDataCD!$AH11="fail",AnalyData!$A11,0)</f>
        <v>131007_M00766_0055_000000000-A59JT</v>
      </c>
      <c r="M11" s="5">
        <f>IF(OR(BadRunsEye!$D11="Fail",BadRunsEye!$D11="Borderline Fail"),BadRunsEye!$A11,0)</f>
        <v>0</v>
      </c>
      <c r="N11" s="5" t="str">
        <f t="shared" si="5"/>
        <v>diff</v>
      </c>
      <c r="O11" s="8" t="s">
        <v>70</v>
      </c>
      <c r="P11" s="8"/>
      <c r="Q11" s="8" t="str">
        <f t="shared" si="7"/>
        <v>yes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s="5" customFormat="1" x14ac:dyDescent="0.3">
      <c r="A12" s="5" t="str">
        <f>IF(AnalyDataCD!$AH12="pass",AnalyDataCD!$A12,0)</f>
        <v>131025_M00766_0059_000000000-A5P9A</v>
      </c>
      <c r="B12" s="5" t="str">
        <f>IF(OR(BadRunsEye!$D12="Pass",BadRunsEye!$D12="Borderline Pass"),BadRunsEye!$A12,0)</f>
        <v>131025_M00766_0059_000000000-A5P9A</v>
      </c>
      <c r="C12" s="5" t="str">
        <f t="shared" si="0"/>
        <v>same</v>
      </c>
      <c r="H12" s="5" t="str">
        <f t="shared" si="1"/>
        <v>no</v>
      </c>
      <c r="I12" s="5" t="str">
        <f t="shared" si="2"/>
        <v>no</v>
      </c>
      <c r="J12" s="5" t="str">
        <f t="shared" si="3"/>
        <v>no</v>
      </c>
      <c r="K12" s="5" t="str">
        <f t="shared" si="4"/>
        <v>yes</v>
      </c>
      <c r="L12" s="23">
        <f>IF(AnalyDataCD!$AH12="fail",AnalyData!$A12,0)</f>
        <v>0</v>
      </c>
      <c r="M12" s="5">
        <f>IF(OR(BadRunsEye!$D12="Fail",BadRunsEye!$D12="Borderline Fail"),BadRunsEye!$A12,0)</f>
        <v>0</v>
      </c>
      <c r="N12" s="5" t="str">
        <f t="shared" si="5"/>
        <v>same</v>
      </c>
    </row>
    <row r="13" spans="1:27" s="5" customFormat="1" x14ac:dyDescent="0.3">
      <c r="A13" s="5" t="str">
        <f>IF(AnalyDataCD!$AH13="pass",AnalyDataCD!$A13,0)</f>
        <v>140207_M00766_0022_000000000-A7PH8</v>
      </c>
      <c r="B13" s="5" t="str">
        <f>IF(OR(BadRunsEye!$D13="Pass",BadRunsEye!$D13="Borderline Pass"),BadRunsEye!$A13,0)</f>
        <v>140207_M00766_0022_000000000-A7PH8</v>
      </c>
      <c r="C13" s="5" t="str">
        <f t="shared" si="0"/>
        <v>same</v>
      </c>
      <c r="H13" s="5" t="str">
        <f t="shared" si="1"/>
        <v>no</v>
      </c>
      <c r="I13" s="5" t="str">
        <f t="shared" si="2"/>
        <v>no</v>
      </c>
      <c r="J13" s="5" t="str">
        <f t="shared" si="3"/>
        <v>no</v>
      </c>
      <c r="K13" s="5" t="str">
        <f t="shared" si="4"/>
        <v>yes</v>
      </c>
      <c r="L13" s="23">
        <f>IF(AnalyDataCD!$AH13="fail",AnalyData!$A13,0)</f>
        <v>0</v>
      </c>
      <c r="M13" s="5">
        <f>IF(OR(BadRunsEye!$D13="Fail",BadRunsEye!$D13="Borderline Fail"),BadRunsEye!$A13,0)</f>
        <v>0</v>
      </c>
      <c r="N13" s="5" t="str">
        <f t="shared" si="5"/>
        <v>same</v>
      </c>
    </row>
    <row r="14" spans="1:27" s="5" customFormat="1" x14ac:dyDescent="0.3">
      <c r="A14" s="5">
        <f>IF(AnalyDataCD!$AH14="pass",AnalyDataCD!$A14,0)</f>
        <v>0</v>
      </c>
      <c r="B14" s="5">
        <f>IF(OR(BadRunsEye!$D14="Pass",BadRunsEye!$D14="Borderline Pass"),BadRunsEye!$A14,0)</f>
        <v>0</v>
      </c>
      <c r="C14" s="5" t="str">
        <f t="shared" si="0"/>
        <v>same</v>
      </c>
      <c r="H14" s="5" t="str">
        <f t="shared" si="1"/>
        <v>no</v>
      </c>
      <c r="I14" s="5" t="str">
        <f t="shared" si="2"/>
        <v>no</v>
      </c>
      <c r="J14" s="5" t="str">
        <f t="shared" si="3"/>
        <v>yes</v>
      </c>
      <c r="K14" s="5" t="str">
        <f t="shared" si="4"/>
        <v>no</v>
      </c>
      <c r="L14" s="23" t="str">
        <f>IF(AnalyDataCD!$AH14="fail",AnalyData!$A14,0)</f>
        <v>140424_M00766_0033_000000000-A7BNA</v>
      </c>
      <c r="M14" s="5" t="str">
        <f>IF(OR(BadRunsEye!$D14="Fail",BadRunsEye!$D14="Borderline Fail"),BadRunsEye!$A14,0)</f>
        <v>140424_M00766_0033_000000000-A7BNA</v>
      </c>
      <c r="N14" s="5" t="str">
        <f t="shared" si="5"/>
        <v>same</v>
      </c>
      <c r="R14" s="12"/>
    </row>
    <row r="15" spans="1:27" s="5" customFormat="1" x14ac:dyDescent="0.3">
      <c r="A15" s="5">
        <f>IF(AnalyDataCD!$AH15="pass",AnalyDataCD!$A15,0)</f>
        <v>0</v>
      </c>
      <c r="B15" s="5">
        <f>IF(OR(BadRunsEye!$D15="Pass",BadRunsEye!$D15="Borderline Pass"),BadRunsEye!$A15,0)</f>
        <v>0</v>
      </c>
      <c r="C15" s="5" t="str">
        <f t="shared" si="0"/>
        <v>same</v>
      </c>
      <c r="H15" s="5" t="str">
        <f t="shared" si="1"/>
        <v>no</v>
      </c>
      <c r="I15" s="5" t="str">
        <f t="shared" si="2"/>
        <v>no</v>
      </c>
      <c r="J15" s="5" t="str">
        <f t="shared" si="3"/>
        <v>yes</v>
      </c>
      <c r="K15" s="5" t="str">
        <f t="shared" si="4"/>
        <v>no</v>
      </c>
      <c r="L15" s="23" t="str">
        <f>IF(AnalyDataCD!$AH15="fail",AnalyData!$A15,0)</f>
        <v>140514_M00766_0036_000000000-A7BRK</v>
      </c>
      <c r="M15" s="5" t="str">
        <f>IF(OR(BadRunsEye!$D15="Fail",BadRunsEye!$D15="Borderline Fail"),BadRunsEye!$A15,0)</f>
        <v>140514_M00766_0036_000000000-A7BRK</v>
      </c>
      <c r="N15" s="5" t="str">
        <f t="shared" si="5"/>
        <v>same</v>
      </c>
    </row>
    <row r="16" spans="1:27" s="5" customFormat="1" x14ac:dyDescent="0.3">
      <c r="A16" s="5">
        <f>IF(AnalyDataCD!$AH16="pass",AnalyDataCD!$A16,0)</f>
        <v>0</v>
      </c>
      <c r="B16" s="5">
        <f>IF(OR(BadRunsEye!$D16="Pass",BadRunsEye!$D16="Borderline Pass"),BadRunsEye!$A16,0)</f>
        <v>0</v>
      </c>
      <c r="C16" s="5" t="str">
        <f t="shared" si="0"/>
        <v>same</v>
      </c>
      <c r="D16" s="13"/>
      <c r="H16" s="5" t="str">
        <f t="shared" si="1"/>
        <v>no</v>
      </c>
      <c r="I16" s="5" t="str">
        <f t="shared" si="2"/>
        <v>no</v>
      </c>
      <c r="J16" s="5" t="str">
        <f t="shared" si="3"/>
        <v>yes</v>
      </c>
      <c r="K16" s="5" t="str">
        <f t="shared" si="4"/>
        <v>no</v>
      </c>
      <c r="L16" s="23" t="str">
        <f>IF(AnalyDataCD!$AH16="fail",AnalyData!$A16,0)</f>
        <v>140612_M00766_0039_000000000-A7BNL</v>
      </c>
      <c r="M16" s="5" t="str">
        <f>IF(OR(BadRunsEye!$D16="Fail",BadRunsEye!$D16="Borderline Fail"),BadRunsEye!$A16,0)</f>
        <v>140612_M00766_0039_000000000-A7BNL</v>
      </c>
      <c r="N16" s="5" t="str">
        <f t="shared" si="5"/>
        <v>same</v>
      </c>
      <c r="O16" s="13"/>
    </row>
    <row r="17" spans="1:27" s="5" customFormat="1" x14ac:dyDescent="0.3">
      <c r="A17" s="5" t="str">
        <f>IF(AnalyDataCD!$AH17="pass",AnalyDataCD!$A17,0)</f>
        <v>140616_M00766_0040_000000000-A78V9</v>
      </c>
      <c r="B17" s="5" t="str">
        <f>IF(OR(BadRunsEye!$D17="Pass",BadRunsEye!$D17="Borderline Pass"),BadRunsEye!$A17,0)</f>
        <v>140616_M00766_0040_000000000-A78V9</v>
      </c>
      <c r="C17" s="5" t="str">
        <f t="shared" si="0"/>
        <v>same</v>
      </c>
      <c r="D17" s="16"/>
      <c r="E17" s="13"/>
      <c r="H17" s="5" t="str">
        <f t="shared" si="1"/>
        <v>no</v>
      </c>
      <c r="I17" s="5" t="str">
        <f t="shared" si="2"/>
        <v>no</v>
      </c>
      <c r="J17" s="5" t="str">
        <f t="shared" si="3"/>
        <v>no</v>
      </c>
      <c r="K17" s="5" t="str">
        <f t="shared" si="4"/>
        <v>yes</v>
      </c>
      <c r="L17" s="23">
        <f>IF(AnalyDataCD!$AH17="fail",AnalyData!$A17,0)</f>
        <v>0</v>
      </c>
      <c r="M17" s="5">
        <f>IF(OR(BadRunsEye!$D17="Fail",BadRunsEye!$D17="Borderline Fail"),BadRunsEye!$A17,0)</f>
        <v>0</v>
      </c>
      <c r="N17" s="5" t="str">
        <f t="shared" si="5"/>
        <v>same</v>
      </c>
      <c r="O17" s="13"/>
    </row>
    <row r="18" spans="1:27" s="5" customFormat="1" x14ac:dyDescent="0.3">
      <c r="A18" s="5" t="str">
        <f>IF(AnalyDataCD!$AH18="pass",AnalyDataCD!$A18,0)</f>
        <v>140813_M00766_0047_000000000-A8PJL</v>
      </c>
      <c r="B18" s="5" t="str">
        <f>IF(OR(BadRunsEye!$D18="Pass",BadRunsEye!$D18="Borderline Pass"),BadRunsEye!$A18,0)</f>
        <v>140813_M00766_0047_000000000-A8PJL</v>
      </c>
      <c r="C18" s="5" t="str">
        <f t="shared" si="0"/>
        <v>same</v>
      </c>
      <c r="H18" s="5" t="str">
        <f t="shared" si="1"/>
        <v>no</v>
      </c>
      <c r="I18" s="5" t="str">
        <f t="shared" si="2"/>
        <v>no</v>
      </c>
      <c r="J18" s="5" t="str">
        <f t="shared" si="3"/>
        <v>no</v>
      </c>
      <c r="K18" s="5" t="str">
        <f t="shared" si="4"/>
        <v>yes</v>
      </c>
      <c r="L18" s="23">
        <f>IF(AnalyDataCD!$AH18="fail",AnalyData!$A18,0)</f>
        <v>0</v>
      </c>
      <c r="M18" s="5">
        <f>IF(OR(BadRunsEye!$D18="Fail",BadRunsEye!$D18="Borderline Fail"),BadRunsEye!$A18,0)</f>
        <v>0</v>
      </c>
      <c r="N18" s="5" t="str">
        <f t="shared" si="5"/>
        <v>same</v>
      </c>
    </row>
    <row r="19" spans="1:27" s="5" customFormat="1" x14ac:dyDescent="0.3">
      <c r="A19" s="5" t="str">
        <f>IF(AnalyDataCD!$AH19="pass",AnalyDataCD!$A19,0)</f>
        <v>140901_M00766_0048_000000000-AA63M</v>
      </c>
      <c r="B19" s="5" t="str">
        <f>IF(OR(BadRunsEye!$D19="Pass",BadRunsEye!$D19="Borderline Pass"),BadRunsEye!$A19,0)</f>
        <v>140901_M00766_0048_000000000-AA63M</v>
      </c>
      <c r="C19" s="5" t="str">
        <f t="shared" si="0"/>
        <v>same</v>
      </c>
      <c r="H19" s="5" t="str">
        <f t="shared" si="1"/>
        <v>no</v>
      </c>
      <c r="I19" s="5" t="str">
        <f t="shared" si="2"/>
        <v>no</v>
      </c>
      <c r="J19" s="5" t="str">
        <f t="shared" si="3"/>
        <v>no</v>
      </c>
      <c r="K19" s="5" t="str">
        <f t="shared" si="4"/>
        <v>yes</v>
      </c>
      <c r="L19" s="23">
        <f>IF(AnalyDataCD!$AH19="fail",AnalyData!$A19,0)</f>
        <v>0</v>
      </c>
      <c r="M19" s="5">
        <f>IF(OR(BadRunsEye!$D19="Fail",BadRunsEye!$D19="Borderline Fail"),BadRunsEye!$A19,0)</f>
        <v>0</v>
      </c>
      <c r="N19" s="5" t="str">
        <f t="shared" si="5"/>
        <v>same</v>
      </c>
    </row>
    <row r="20" spans="1:27" s="5" customFormat="1" x14ac:dyDescent="0.3">
      <c r="A20" s="5" t="str">
        <f>IF(AnalyDataCD!$AH20="pass",AnalyDataCD!$A20,0)</f>
        <v>141014_M00766_0053_000000000-A8R6M</v>
      </c>
      <c r="B20" s="5" t="str">
        <f>IF(OR(BadRunsEye!$D20="Pass",BadRunsEye!$D20="Borderline Pass"),BadRunsEye!$A20,0)</f>
        <v>141014_M00766_0053_000000000-A8R6M</v>
      </c>
      <c r="C20" s="5" t="str">
        <f t="shared" si="0"/>
        <v>same</v>
      </c>
      <c r="H20" s="5" t="str">
        <f t="shared" si="1"/>
        <v>no</v>
      </c>
      <c r="I20" s="5" t="str">
        <f t="shared" si="2"/>
        <v>no</v>
      </c>
      <c r="J20" s="5" t="str">
        <f t="shared" si="3"/>
        <v>no</v>
      </c>
      <c r="K20" s="5" t="str">
        <f t="shared" si="4"/>
        <v>yes</v>
      </c>
      <c r="L20" s="23">
        <f>IF(AnalyDataCD!$AH20="fail",AnalyData!$A20,0)</f>
        <v>0</v>
      </c>
      <c r="M20" s="5">
        <f>IF(OR(BadRunsEye!$D20="Fail",BadRunsEye!$D20="Borderline Fail"),BadRunsEye!$A20,0)</f>
        <v>0</v>
      </c>
      <c r="N20" s="5" t="str">
        <f t="shared" si="5"/>
        <v>same</v>
      </c>
      <c r="T20" s="12"/>
    </row>
    <row r="21" spans="1:27" s="5" customFormat="1" x14ac:dyDescent="0.3">
      <c r="A21" s="5">
        <f>IF(AnalyDataCD!$AH21="pass",AnalyDataCD!$A21,0)</f>
        <v>0</v>
      </c>
      <c r="B21" s="5">
        <f>IF(OR(BadRunsEye!$D21="Pass",BadRunsEye!$D21="Borderline Pass"),BadRunsEye!$A21,0)</f>
        <v>0</v>
      </c>
      <c r="C21" s="5" t="str">
        <f t="shared" si="0"/>
        <v>same</v>
      </c>
      <c r="H21" s="5" t="str">
        <f t="shared" si="1"/>
        <v>no</v>
      </c>
      <c r="I21" s="5" t="str">
        <f t="shared" si="2"/>
        <v>no</v>
      </c>
      <c r="J21" s="5" t="str">
        <f t="shared" si="3"/>
        <v>yes</v>
      </c>
      <c r="K21" s="5" t="str">
        <f t="shared" si="4"/>
        <v>no</v>
      </c>
      <c r="L21" s="23" t="str">
        <f>IF(AnalyDataCD!$AH21="fail",AnalyData!$A21,0)</f>
        <v>141017_M02641_0022_000000000-AA66H</v>
      </c>
      <c r="M21" s="5" t="str">
        <f>IF(OR(BadRunsEye!$D21="Fail",BadRunsEye!$D21="Borderline Fail"),BadRunsEye!$A21,0)</f>
        <v>141017_M02641_0022_000000000-AA66H</v>
      </c>
      <c r="N21" s="5" t="str">
        <f t="shared" si="5"/>
        <v>same</v>
      </c>
    </row>
    <row r="22" spans="1:27" s="5" customFormat="1" x14ac:dyDescent="0.3">
      <c r="A22" s="5">
        <f>IF(AnalyDataCD!$AH22="pass",AnalyDataCD!$A22,0)</f>
        <v>0</v>
      </c>
      <c r="B22" s="5">
        <f>IF(OR(BadRunsEye!$D22="Pass",BadRunsEye!$D22="Borderline Pass"),BadRunsEye!$A22,0)</f>
        <v>0</v>
      </c>
      <c r="C22" s="5" t="str">
        <f t="shared" si="0"/>
        <v>same</v>
      </c>
      <c r="D22" s="13"/>
      <c r="E22" s="13"/>
      <c r="H22" s="5" t="str">
        <f t="shared" si="1"/>
        <v>no</v>
      </c>
      <c r="I22" s="5" t="str">
        <f t="shared" si="2"/>
        <v>no</v>
      </c>
      <c r="J22" s="5" t="str">
        <f t="shared" si="3"/>
        <v>yes</v>
      </c>
      <c r="K22" s="5" t="str">
        <f t="shared" si="4"/>
        <v>no</v>
      </c>
      <c r="L22" s="23" t="str">
        <f>IF(AnalyDataCD!$AH22="fail",AnalyData!$A22,0)</f>
        <v>141024_M00766_0056_000000000-A8PC5</v>
      </c>
      <c r="M22" s="5" t="str">
        <f>IF(OR(BadRunsEye!$D22="Fail",BadRunsEye!$D22="Borderline Fail"),BadRunsEye!$A22,0)</f>
        <v>141024_M00766_0056_000000000-A8PC5</v>
      </c>
      <c r="N22" s="5" t="str">
        <f t="shared" si="5"/>
        <v>same</v>
      </c>
      <c r="O22" s="13"/>
    </row>
    <row r="23" spans="1:27" s="5" customFormat="1" x14ac:dyDescent="0.3">
      <c r="A23" s="5" t="str">
        <f>IF(AnalyDataCD!$AH23="pass",AnalyDataCD!$A23,0)</f>
        <v>141031_M00766_0058_000000000-AA3GN</v>
      </c>
      <c r="B23" s="5" t="str">
        <f>IF(OR(BadRunsEye!$D23="Pass",BadRunsEye!$D23="Borderline Pass"),BadRunsEye!$A23,0)</f>
        <v>141031_M00766_0058_000000000-AA3GN</v>
      </c>
      <c r="C23" s="5" t="str">
        <f t="shared" si="0"/>
        <v>same</v>
      </c>
      <c r="H23" s="5" t="str">
        <f t="shared" si="1"/>
        <v>no</v>
      </c>
      <c r="I23" s="5" t="str">
        <f t="shared" si="2"/>
        <v>no</v>
      </c>
      <c r="J23" s="5" t="str">
        <f t="shared" si="3"/>
        <v>no</v>
      </c>
      <c r="K23" s="5" t="str">
        <f t="shared" si="4"/>
        <v>yes</v>
      </c>
      <c r="L23" s="23">
        <f>IF(AnalyDataCD!$AH23="fail",AnalyData!$A23,0)</f>
        <v>0</v>
      </c>
      <c r="M23" s="5">
        <f>IF(OR(BadRunsEye!$D23="Fail",BadRunsEye!$D23="Borderline Fail"),BadRunsEye!$A23,0)</f>
        <v>0</v>
      </c>
      <c r="N23" s="5" t="str">
        <f t="shared" si="5"/>
        <v>same</v>
      </c>
    </row>
    <row r="24" spans="1:27" s="5" customFormat="1" x14ac:dyDescent="0.3">
      <c r="A24" s="5" t="str">
        <f>IF(AnalyDataCD!$AH24="pass",AnalyDataCD!$A24,0)</f>
        <v>141107_M00766_0060_000000000-AA8PM</v>
      </c>
      <c r="B24" s="5" t="str">
        <f>IF(OR(BadRunsEye!$D24="Pass",BadRunsEye!$D24="Borderline Pass"),BadRunsEye!$A24,0)</f>
        <v>141107_M00766_0060_000000000-AA8PM</v>
      </c>
      <c r="C24" s="5" t="str">
        <f t="shared" si="0"/>
        <v>same</v>
      </c>
      <c r="H24" s="5" t="str">
        <f t="shared" si="1"/>
        <v>no</v>
      </c>
      <c r="I24" s="5" t="str">
        <f t="shared" si="2"/>
        <v>no</v>
      </c>
      <c r="J24" s="5" t="str">
        <f t="shared" si="3"/>
        <v>no</v>
      </c>
      <c r="K24" s="5" t="str">
        <f t="shared" si="4"/>
        <v>yes</v>
      </c>
      <c r="L24" s="23">
        <f>IF(AnalyDataCD!$AH24="fail",AnalyData!$A24,0)</f>
        <v>0</v>
      </c>
      <c r="M24" s="5">
        <f>IF(OR(BadRunsEye!$D24="Fail",BadRunsEye!$D24="Borderline Fail"),BadRunsEye!$A24,0)</f>
        <v>0</v>
      </c>
      <c r="N24" s="5" t="str">
        <f t="shared" si="5"/>
        <v>same</v>
      </c>
    </row>
    <row r="25" spans="1:27" s="5" customFormat="1" x14ac:dyDescent="0.3">
      <c r="A25" s="5" t="str">
        <f>IF(AnalyDataCD!$AH25="pass",AnalyDataCD!$A25,0)</f>
        <v>141118_M00766_0061_000000000-A8P8J</v>
      </c>
      <c r="B25" s="5" t="str">
        <f>IF(OR(BadRunsEye!$D25="Pass",BadRunsEye!$D25="Borderline Pass"),BadRunsEye!$A25,0)</f>
        <v>141118_M00766_0061_000000000-A8P8J</v>
      </c>
      <c r="C25" s="5" t="str">
        <f t="shared" si="0"/>
        <v>same</v>
      </c>
      <c r="H25" s="5" t="str">
        <f t="shared" si="1"/>
        <v>no</v>
      </c>
      <c r="I25" s="5" t="str">
        <f t="shared" si="2"/>
        <v>no</v>
      </c>
      <c r="J25" s="5" t="str">
        <f t="shared" si="3"/>
        <v>no</v>
      </c>
      <c r="K25" s="5" t="str">
        <f t="shared" si="4"/>
        <v>yes</v>
      </c>
      <c r="L25" s="23">
        <f>IF(AnalyDataCD!$AH25="fail",AnalyData!$A25,0)</f>
        <v>0</v>
      </c>
      <c r="M25" s="5">
        <f>IF(OR(BadRunsEye!$D25="Fail",BadRunsEye!$D25="Borderline Fail"),BadRunsEye!$A25,0)</f>
        <v>0</v>
      </c>
      <c r="N25" s="5" t="str">
        <f t="shared" si="5"/>
        <v>same</v>
      </c>
      <c r="T25" s="12"/>
      <c r="U25" s="12"/>
    </row>
    <row r="26" spans="1:27" s="5" customFormat="1" x14ac:dyDescent="0.3">
      <c r="A26" s="5" t="str">
        <f>IF(AnalyDataCD!$AH26="pass",AnalyDataCD!$A26,0)</f>
        <v>141208_M00766_0063_000000000-A8P7C</v>
      </c>
      <c r="B26" s="5" t="str">
        <f>IF(OR(BadRunsEye!$D26="Pass",BadRunsEye!$D26="Borderline Pass"),BadRunsEye!$A26,0)</f>
        <v>141208_M00766_0063_000000000-A8P7C</v>
      </c>
      <c r="C26" s="5" t="str">
        <f t="shared" si="0"/>
        <v>same</v>
      </c>
      <c r="H26" s="5" t="str">
        <f t="shared" si="1"/>
        <v>no</v>
      </c>
      <c r="I26" s="5" t="str">
        <f t="shared" si="2"/>
        <v>no</v>
      </c>
      <c r="J26" s="5" t="str">
        <f t="shared" si="3"/>
        <v>no</v>
      </c>
      <c r="K26" s="5" t="str">
        <f t="shared" si="4"/>
        <v>yes</v>
      </c>
      <c r="L26" s="23">
        <f>IF(AnalyDataCD!$AH26="fail",AnalyData!$A26,0)</f>
        <v>0</v>
      </c>
      <c r="M26" s="5">
        <f>IF(OR(BadRunsEye!$D26="Fail",BadRunsEye!$D26="Borderline Fail"),BadRunsEye!$A26,0)</f>
        <v>0</v>
      </c>
      <c r="N26" s="5" t="str">
        <f t="shared" si="5"/>
        <v>same</v>
      </c>
      <c r="R26" s="12"/>
    </row>
    <row r="27" spans="1:27" x14ac:dyDescent="0.3">
      <c r="A27" s="5">
        <f>IF(AnalyDataCD!$AH27="pass",AnalyDataCD!$A27,0)</f>
        <v>0</v>
      </c>
      <c r="B27" s="8" t="str">
        <f>IF(OR(BadRunsEye!$D27="Pass",BadRunsEye!$D27="Borderline Pass"),BadRunsEye!$A27,0)</f>
        <v>141208_M02641_0026_000000000-A8R55</v>
      </c>
      <c r="C27" s="8" t="str">
        <f t="shared" si="0"/>
        <v>diff</v>
      </c>
      <c r="D27" s="8" t="s">
        <v>95</v>
      </c>
      <c r="E27" s="8"/>
      <c r="F27" s="8" t="str">
        <f t="shared" si="6"/>
        <v>no</v>
      </c>
      <c r="H27" s="23" t="str">
        <f t="shared" si="1"/>
        <v>yes</v>
      </c>
      <c r="I27" s="23" t="str">
        <f t="shared" si="2"/>
        <v>no</v>
      </c>
      <c r="J27" s="6" t="str">
        <f t="shared" si="3"/>
        <v>no</v>
      </c>
      <c r="K27" s="23" t="str">
        <f t="shared" si="4"/>
        <v>no</v>
      </c>
      <c r="L27" s="23" t="str">
        <f>IF(AnalyDataCD!$AH27="fail",AnalyData!$A27,0)</f>
        <v>141208_M02641_0026_000000000-A8R55</v>
      </c>
      <c r="M27" s="5">
        <f>IF(OR(BadRunsEye!$D27="Fail",BadRunsEye!$D27="Borderline Fail"),BadRunsEye!$A27,0)</f>
        <v>0</v>
      </c>
      <c r="N27" s="5" t="str">
        <f t="shared" si="5"/>
        <v>diff</v>
      </c>
      <c r="O27" s="8" t="s">
        <v>95</v>
      </c>
      <c r="P27" s="8"/>
      <c r="Q27" s="8" t="str">
        <f t="shared" si="7"/>
        <v>yes</v>
      </c>
      <c r="R27" s="5"/>
      <c r="S27" s="5"/>
      <c r="T27" s="5"/>
      <c r="U27" s="5"/>
      <c r="V27" s="12"/>
      <c r="W27" s="12"/>
      <c r="X27" s="5"/>
      <c r="Y27" s="5"/>
      <c r="Z27" s="5"/>
      <c r="AA27" s="5"/>
    </row>
    <row r="28" spans="1:27" s="5" customFormat="1" x14ac:dyDescent="0.3">
      <c r="A28" s="5">
        <f>IF(AnalyDataCD!$AH28="pass",AnalyDataCD!$A28,0)</f>
        <v>0</v>
      </c>
      <c r="B28" s="5">
        <f>IF(OR(BadRunsEye!$D28="Pass",BadRunsEye!$D28="Borderline Pass"),BadRunsEye!$A28,0)</f>
        <v>0</v>
      </c>
      <c r="C28" s="5" t="str">
        <f t="shared" si="0"/>
        <v>same</v>
      </c>
      <c r="H28" s="5" t="str">
        <f t="shared" si="1"/>
        <v>no</v>
      </c>
      <c r="I28" s="5" t="str">
        <f t="shared" si="2"/>
        <v>no</v>
      </c>
      <c r="J28" s="5" t="str">
        <f t="shared" si="3"/>
        <v>yes</v>
      </c>
      <c r="K28" s="5" t="str">
        <f t="shared" si="4"/>
        <v>no</v>
      </c>
      <c r="L28" s="23" t="str">
        <f>IF(AnalyDataCD!$AH28="fail",AnalyData!$A28,0)</f>
        <v>141212_M00766_0064_000000000-ACCEB</v>
      </c>
      <c r="M28" s="5" t="str">
        <f>IF(OR(BadRunsEye!$D28="Fail",BadRunsEye!$D28="Borderline Fail"),BadRunsEye!$A28,0)</f>
        <v>141212_M00766_0064_000000000-ACCEB</v>
      </c>
      <c r="N28" s="5" t="str">
        <f t="shared" si="5"/>
        <v>same</v>
      </c>
    </row>
    <row r="29" spans="1:27" s="5" customFormat="1" x14ac:dyDescent="0.3">
      <c r="A29" s="5">
        <f>IF(AnalyDataCD!$AH29="pass",AnalyDataCD!$A29,0)</f>
        <v>0</v>
      </c>
      <c r="B29" s="5">
        <f>IF(OR(BadRunsEye!$D29="Pass",BadRunsEye!$D29="Borderline Pass"),BadRunsEye!$A29,0)</f>
        <v>0</v>
      </c>
      <c r="C29" s="5" t="str">
        <f t="shared" si="0"/>
        <v>same</v>
      </c>
      <c r="H29" s="5" t="str">
        <f t="shared" si="1"/>
        <v>no</v>
      </c>
      <c r="I29" s="5" t="str">
        <f t="shared" si="2"/>
        <v>no</v>
      </c>
      <c r="J29" s="5" t="str">
        <f t="shared" si="3"/>
        <v>yes</v>
      </c>
      <c r="K29" s="5" t="str">
        <f t="shared" si="4"/>
        <v>no</v>
      </c>
      <c r="L29" s="23" t="str">
        <f>IF(AnalyDataCD!$AH29="fail",AnalyData!$A29,0)</f>
        <v>141216_M00766_0065_000000000-ACCDT</v>
      </c>
      <c r="M29" s="5" t="str">
        <f>IF(OR(BadRunsEye!$D29="Fail",BadRunsEye!$D29="Borderline Fail"),BadRunsEye!$A29,0)</f>
        <v>141216_M00766_0065_000000000-ACCDT</v>
      </c>
      <c r="N29" s="5" t="str">
        <f t="shared" si="5"/>
        <v>same</v>
      </c>
    </row>
    <row r="30" spans="1:27" s="5" customFormat="1" x14ac:dyDescent="0.3">
      <c r="A30" s="5">
        <f>IF(AnalyDataCD!$AH30="pass",AnalyDataCD!$A30,0)</f>
        <v>0</v>
      </c>
      <c r="B30" s="5">
        <f>IF(OR(BadRunsEye!$D30="Pass",BadRunsEye!$D30="Borderline Pass"),BadRunsEye!$A30,0)</f>
        <v>0</v>
      </c>
      <c r="C30" s="5" t="str">
        <f t="shared" si="0"/>
        <v>same</v>
      </c>
      <c r="H30" s="5" t="str">
        <f t="shared" si="1"/>
        <v>no</v>
      </c>
      <c r="I30" s="5" t="str">
        <f t="shared" si="2"/>
        <v>no</v>
      </c>
      <c r="J30" s="5" t="str">
        <f t="shared" si="3"/>
        <v>yes</v>
      </c>
      <c r="K30" s="5" t="str">
        <f t="shared" si="4"/>
        <v>no</v>
      </c>
      <c r="L30" s="23" t="str">
        <f>IF(AnalyDataCD!$AH30="fail",AnalyData!$A30,0)</f>
        <v>141219_M00766_0066_000000000-ACCB1</v>
      </c>
      <c r="M30" s="5" t="str">
        <f>IF(OR(BadRunsEye!$D30="Fail",BadRunsEye!$D30="Borderline Fail"),BadRunsEye!$A30,0)</f>
        <v>141219_M00766_0066_000000000-ACCB1</v>
      </c>
      <c r="N30" s="5" t="str">
        <f t="shared" si="5"/>
        <v>same</v>
      </c>
    </row>
    <row r="31" spans="1:27" s="5" customFormat="1" x14ac:dyDescent="0.3">
      <c r="A31" s="5" t="str">
        <f>IF(AnalyDataCD!$AH31="pass",AnalyDataCD!$A31,0)</f>
        <v>150120_M00766_0071_000000000-AA63K</v>
      </c>
      <c r="B31" s="5" t="str">
        <f>IF(OR(BadRunsEye!$D31="Pass",BadRunsEye!$D31="Borderline Pass"),BadRunsEye!$A31,0)</f>
        <v>150120_M00766_0071_000000000-AA63K</v>
      </c>
      <c r="C31" s="5" t="str">
        <f t="shared" si="0"/>
        <v>same</v>
      </c>
      <c r="H31" s="5" t="str">
        <f t="shared" si="1"/>
        <v>no</v>
      </c>
      <c r="I31" s="5" t="str">
        <f t="shared" si="2"/>
        <v>no</v>
      </c>
      <c r="J31" s="5" t="str">
        <f t="shared" si="3"/>
        <v>no</v>
      </c>
      <c r="K31" s="5" t="str">
        <f t="shared" si="4"/>
        <v>yes</v>
      </c>
      <c r="L31" s="23">
        <f>IF(AnalyDataCD!$AH31="fail",AnalyData!$A31,0)</f>
        <v>0</v>
      </c>
      <c r="M31" s="5">
        <f>IF(OR(BadRunsEye!$D31="Fail",BadRunsEye!$D31="Borderline Fail"),BadRunsEye!$A31,0)</f>
        <v>0</v>
      </c>
      <c r="N31" s="5" t="str">
        <f t="shared" si="5"/>
        <v>same</v>
      </c>
    </row>
    <row r="32" spans="1:27" s="5" customFormat="1" x14ac:dyDescent="0.3">
      <c r="A32" s="5" t="str">
        <f>IF(AnalyDataCD!$AH32="pass",AnalyDataCD!$A32,0)</f>
        <v>150127_M02641_0027_000000000-AA65J</v>
      </c>
      <c r="B32" s="5" t="str">
        <f>IF(OR(BadRunsEye!$D32="Pass",BadRunsEye!$D32="Borderline Pass"),BadRunsEye!$A32,0)</f>
        <v>150127_M02641_0027_000000000-AA65J</v>
      </c>
      <c r="C32" s="5" t="str">
        <f t="shared" si="0"/>
        <v>same</v>
      </c>
      <c r="H32" s="5" t="str">
        <f t="shared" si="1"/>
        <v>no</v>
      </c>
      <c r="I32" s="5" t="str">
        <f t="shared" si="2"/>
        <v>no</v>
      </c>
      <c r="J32" s="5" t="str">
        <f t="shared" si="3"/>
        <v>no</v>
      </c>
      <c r="K32" s="5" t="str">
        <f t="shared" si="4"/>
        <v>yes</v>
      </c>
      <c r="L32" s="23">
        <f>IF(AnalyDataCD!$AH32="fail",AnalyData!$A32,0)</f>
        <v>0</v>
      </c>
      <c r="M32" s="5">
        <f>IF(OR(BadRunsEye!$D32="Fail",BadRunsEye!$D32="Borderline Fail"),BadRunsEye!$A32,0)</f>
        <v>0</v>
      </c>
      <c r="N32" s="5" t="str">
        <f t="shared" si="5"/>
        <v>same</v>
      </c>
    </row>
    <row r="33" spans="1:27" s="5" customFormat="1" x14ac:dyDescent="0.3">
      <c r="A33" s="5" t="str">
        <f>IF(AnalyDataCD!$AH33="pass",AnalyDataCD!$A33,0)</f>
        <v>150203_M00766_0074_000000000-AAUMH</v>
      </c>
      <c r="B33" s="5" t="str">
        <f>IF(OR(BadRunsEye!$D33="Pass",BadRunsEye!$D33="Borderline Pass"),BadRunsEye!$A33,0)</f>
        <v>150203_M00766_0074_000000000-AAUMH</v>
      </c>
      <c r="C33" s="5" t="str">
        <f t="shared" si="0"/>
        <v>same</v>
      </c>
      <c r="H33" s="5" t="str">
        <f t="shared" si="1"/>
        <v>no</v>
      </c>
      <c r="I33" s="5" t="str">
        <f t="shared" si="2"/>
        <v>no</v>
      </c>
      <c r="J33" s="5" t="str">
        <f t="shared" si="3"/>
        <v>no</v>
      </c>
      <c r="K33" s="5" t="str">
        <f t="shared" si="4"/>
        <v>yes</v>
      </c>
      <c r="L33" s="23">
        <f>IF(AnalyDataCD!$AH33="fail",AnalyData!$A33,0)</f>
        <v>0</v>
      </c>
      <c r="M33" s="5">
        <f>IF(OR(BadRunsEye!$D33="Fail",BadRunsEye!$D33="Borderline Fail"),BadRunsEye!$A33,0)</f>
        <v>0</v>
      </c>
      <c r="N33" s="5" t="str">
        <f t="shared" si="5"/>
        <v>same</v>
      </c>
    </row>
    <row r="34" spans="1:27" s="5" customFormat="1" x14ac:dyDescent="0.3">
      <c r="A34" s="5">
        <f>IF(AnalyDataCD!$AH34="pass",AnalyDataCD!$A34,0)</f>
        <v>0</v>
      </c>
      <c r="B34" s="8" t="str">
        <f>IF(OR(BadRunsEye!$D34="Pass",BadRunsEye!$D34="Borderline Pass"),BadRunsEye!$A34,0)</f>
        <v>150203_M02641_0028_000000000-ACBYG</v>
      </c>
      <c r="C34" s="8" t="str">
        <f t="shared" si="0"/>
        <v>diff</v>
      </c>
      <c r="D34" s="8" t="s">
        <v>110</v>
      </c>
      <c r="E34" s="8"/>
      <c r="F34" s="8" t="str">
        <f t="shared" si="6"/>
        <v>no</v>
      </c>
      <c r="H34" s="5" t="str">
        <f t="shared" si="1"/>
        <v>yes</v>
      </c>
      <c r="I34" s="5" t="str">
        <f t="shared" si="2"/>
        <v>no</v>
      </c>
      <c r="J34" s="5" t="str">
        <f t="shared" si="3"/>
        <v>no</v>
      </c>
      <c r="K34" s="5" t="str">
        <f t="shared" si="4"/>
        <v>no</v>
      </c>
      <c r="L34" s="23" t="str">
        <f>IF(AnalyDataCD!$AH34="fail",AnalyData!$A34,0)</f>
        <v>150203_M02641_0028_000000000-ACBYG</v>
      </c>
      <c r="M34" s="5">
        <f>IF(OR(BadRunsEye!$D34="Fail",BadRunsEye!$D34="Borderline Fail"),BadRunsEye!$A34,0)</f>
        <v>0</v>
      </c>
      <c r="N34" s="5" t="str">
        <f t="shared" si="5"/>
        <v>diff</v>
      </c>
      <c r="O34" s="8" t="s">
        <v>110</v>
      </c>
      <c r="P34" s="8"/>
      <c r="Q34" s="8" t="str">
        <f t="shared" si="7"/>
        <v>yes</v>
      </c>
    </row>
    <row r="35" spans="1:27" s="5" customFormat="1" x14ac:dyDescent="0.3">
      <c r="A35" s="5" t="str">
        <f>IF(AnalyDataCD!$AH35="pass",AnalyDataCD!$A35,0)</f>
        <v>150205_M00766_0075_000000000-ACC43</v>
      </c>
      <c r="B35" s="5" t="str">
        <f>IF(OR(BadRunsEye!$D35="Pass",BadRunsEye!$D35="Borderline Pass"),BadRunsEye!$A35,0)</f>
        <v>150205_M00766_0075_000000000-ACC43</v>
      </c>
      <c r="C35" s="5" t="str">
        <f t="shared" si="0"/>
        <v>same</v>
      </c>
      <c r="H35" s="5" t="str">
        <f t="shared" si="1"/>
        <v>no</v>
      </c>
      <c r="I35" s="5" t="str">
        <f t="shared" si="2"/>
        <v>no</v>
      </c>
      <c r="J35" s="5" t="str">
        <f t="shared" si="3"/>
        <v>no</v>
      </c>
      <c r="K35" s="5" t="str">
        <f t="shared" si="4"/>
        <v>yes</v>
      </c>
      <c r="L35" s="23">
        <f>IF(AnalyDataCD!$AH35="fail",AnalyData!$A35,0)</f>
        <v>0</v>
      </c>
      <c r="M35" s="5">
        <f>IF(OR(BadRunsEye!$D35="Fail",BadRunsEye!$D35="Borderline Fail"),BadRunsEye!$A35,0)</f>
        <v>0</v>
      </c>
      <c r="N35" s="5" t="str">
        <f t="shared" si="5"/>
        <v>same</v>
      </c>
    </row>
    <row r="36" spans="1:27" s="5" customFormat="1" x14ac:dyDescent="0.3">
      <c r="A36" s="5">
        <f>IF(AnalyDataCD!$AH36="pass",AnalyDataCD!$A36,0)</f>
        <v>0</v>
      </c>
      <c r="B36" s="5">
        <f>IF(OR(BadRunsEye!$D36="Pass",BadRunsEye!$D36="Borderline Pass"),BadRunsEye!$A36,0)</f>
        <v>0</v>
      </c>
      <c r="C36" s="5" t="str">
        <f t="shared" si="0"/>
        <v>same</v>
      </c>
      <c r="D36" s="13"/>
      <c r="E36" s="13"/>
      <c r="H36" s="5" t="str">
        <f t="shared" si="1"/>
        <v>no</v>
      </c>
      <c r="I36" s="5" t="str">
        <f t="shared" si="2"/>
        <v>no</v>
      </c>
      <c r="J36" s="5" t="str">
        <f t="shared" si="3"/>
        <v>yes</v>
      </c>
      <c r="K36" s="5" t="str">
        <f t="shared" si="4"/>
        <v>no</v>
      </c>
      <c r="L36" s="23" t="str">
        <f>IF(AnalyDataCD!$AH36="fail",AnalyData!$A36,0)</f>
        <v>150224_M00766_0078_000000000-ACMP5</v>
      </c>
      <c r="M36" s="5" t="str">
        <f>IF(OR(BadRunsEye!$D36="Fail",BadRunsEye!$D36="Borderline Fail"),BadRunsEye!$A36,0)</f>
        <v>150224_M00766_0078_000000000-ACMP5</v>
      </c>
      <c r="N36" s="5" t="str">
        <f t="shared" si="5"/>
        <v>same</v>
      </c>
      <c r="O36" s="13"/>
    </row>
    <row r="37" spans="1:27" s="5" customFormat="1" x14ac:dyDescent="0.3">
      <c r="A37" s="5">
        <f>IF(AnalyDataCD!$AH37="pass",AnalyDataCD!$A37,0)</f>
        <v>0</v>
      </c>
      <c r="B37" s="5">
        <f>IF(OR(BadRunsEye!$D37="Pass",BadRunsEye!$D37="Borderline Pass"),BadRunsEye!$A37,0)</f>
        <v>0</v>
      </c>
      <c r="C37" s="5" t="str">
        <f t="shared" si="0"/>
        <v>same</v>
      </c>
      <c r="H37" s="5" t="str">
        <f t="shared" si="1"/>
        <v>no</v>
      </c>
      <c r="I37" s="5" t="str">
        <f t="shared" si="2"/>
        <v>no</v>
      </c>
      <c r="J37" s="5" t="str">
        <f t="shared" si="3"/>
        <v>yes</v>
      </c>
      <c r="K37" s="5" t="str">
        <f t="shared" si="4"/>
        <v>no</v>
      </c>
      <c r="L37" s="23" t="str">
        <f>IF(AnalyDataCD!$AH37="fail",AnalyData!$A37,0)</f>
        <v>150309_M02641_0035_000000000-ACC3J</v>
      </c>
      <c r="M37" s="5" t="str">
        <f>IF(OR(BadRunsEye!$D37="Fail",BadRunsEye!$D37="Borderline Fail"),BadRunsEye!$A37,0)</f>
        <v>150309_M02641_0035_000000000-ACC3J</v>
      </c>
      <c r="N37" s="5" t="str">
        <f t="shared" si="5"/>
        <v>same</v>
      </c>
      <c r="R37" s="12"/>
    </row>
    <row r="38" spans="1:27" s="5" customFormat="1" x14ac:dyDescent="0.3">
      <c r="A38" s="5" t="str">
        <f>IF(AnalyDataCD!$AH38="pass",AnalyDataCD!$A38,0)</f>
        <v>150311_M00766_0081_000000000-ACN0W</v>
      </c>
      <c r="B38" s="5" t="str">
        <f>IF(OR(BadRunsEye!$D38="Pass",BadRunsEye!$D38="Borderline Pass"),BadRunsEye!$A38,0)</f>
        <v>150311_M00766_0081_000000000-ACN0W</v>
      </c>
      <c r="C38" s="5" t="str">
        <f t="shared" si="0"/>
        <v>same</v>
      </c>
      <c r="H38" s="5" t="str">
        <f t="shared" si="1"/>
        <v>no</v>
      </c>
      <c r="I38" s="5" t="str">
        <f t="shared" si="2"/>
        <v>no</v>
      </c>
      <c r="J38" s="5" t="str">
        <f t="shared" si="3"/>
        <v>no</v>
      </c>
      <c r="K38" s="5" t="str">
        <f t="shared" si="4"/>
        <v>yes</v>
      </c>
      <c r="L38" s="23">
        <f>IF(AnalyDataCD!$AH38="fail",AnalyData!$A38,0)</f>
        <v>0</v>
      </c>
      <c r="M38" s="5">
        <f>IF(OR(BadRunsEye!$D38="Fail",BadRunsEye!$D38="Borderline Fail"),BadRunsEye!$A38,0)</f>
        <v>0</v>
      </c>
      <c r="N38" s="5" t="str">
        <f t="shared" si="5"/>
        <v>same</v>
      </c>
    </row>
    <row r="39" spans="1:27" s="5" customFormat="1" x14ac:dyDescent="0.3">
      <c r="A39" s="5" t="str">
        <f>IF(AnalyDataCD!$AH39="pass",AnalyDataCD!$A39,0)</f>
        <v>150311_M02641_0036_000000000-AD8VB</v>
      </c>
      <c r="B39" s="5" t="str">
        <f>IF(OR(BadRunsEye!$D39="Pass",BadRunsEye!$D39="Borderline Pass"),BadRunsEye!$A39,0)</f>
        <v>150311_M02641_0036_000000000-AD8VB</v>
      </c>
      <c r="C39" s="5" t="str">
        <f t="shared" si="0"/>
        <v>same</v>
      </c>
      <c r="H39" s="5" t="str">
        <f t="shared" si="1"/>
        <v>no</v>
      </c>
      <c r="I39" s="5" t="str">
        <f t="shared" si="2"/>
        <v>no</v>
      </c>
      <c r="J39" s="5" t="str">
        <f t="shared" si="3"/>
        <v>no</v>
      </c>
      <c r="K39" s="5" t="str">
        <f t="shared" si="4"/>
        <v>yes</v>
      </c>
      <c r="L39" s="23">
        <f>IF(AnalyDataCD!$AH39="fail",AnalyData!$A39,0)</f>
        <v>0</v>
      </c>
      <c r="M39" s="5">
        <f>IF(OR(BadRunsEye!$D39="Fail",BadRunsEye!$D39="Borderline Fail"),BadRunsEye!$A39,0)</f>
        <v>0</v>
      </c>
      <c r="N39" s="5" t="str">
        <f t="shared" si="5"/>
        <v>same</v>
      </c>
    </row>
    <row r="40" spans="1:27" s="5" customFormat="1" x14ac:dyDescent="0.3">
      <c r="A40" s="5" t="str">
        <f>IF(AnalyDataCD!$AH40="pass",AnalyDataCD!$A40,0)</f>
        <v>150402_M00766_0087_000000000-ACCAY</v>
      </c>
      <c r="B40" s="5" t="str">
        <f>IF(OR(BadRunsEye!$D40="Pass",BadRunsEye!$D40="Borderline Pass"),BadRunsEye!$A40,0)</f>
        <v>150402_M00766_0087_000000000-ACCAY</v>
      </c>
      <c r="C40" s="5" t="str">
        <f t="shared" si="0"/>
        <v>same</v>
      </c>
      <c r="H40" s="5" t="str">
        <f t="shared" si="1"/>
        <v>no</v>
      </c>
      <c r="I40" s="5" t="str">
        <f t="shared" si="2"/>
        <v>no</v>
      </c>
      <c r="J40" s="5" t="str">
        <f t="shared" si="3"/>
        <v>no</v>
      </c>
      <c r="K40" s="5" t="str">
        <f t="shared" si="4"/>
        <v>yes</v>
      </c>
      <c r="L40" s="23">
        <f>IF(AnalyDataCD!$AH40="fail",AnalyData!$A40,0)</f>
        <v>0</v>
      </c>
      <c r="M40" s="5">
        <f>IF(OR(BadRunsEye!$D40="Fail",BadRunsEye!$D40="Borderline Fail"),BadRunsEye!$A40,0)</f>
        <v>0</v>
      </c>
      <c r="N40" s="5" t="str">
        <f t="shared" si="5"/>
        <v>same</v>
      </c>
    </row>
    <row r="41" spans="1:27" s="5" customFormat="1" x14ac:dyDescent="0.3">
      <c r="A41" s="5" t="str">
        <f>IF(AnalyDataCD!$AH41="pass",AnalyDataCD!$A41,0)</f>
        <v>150414_M00766_0090_000000000-AAU39</v>
      </c>
      <c r="B41" s="5" t="str">
        <f>IF(OR(BadRunsEye!$D41="Pass",BadRunsEye!$D41="Borderline Pass"),BadRunsEye!$A41,0)</f>
        <v>150414_M00766_0090_000000000-AAU39</v>
      </c>
      <c r="C41" s="5" t="str">
        <f t="shared" si="0"/>
        <v>same</v>
      </c>
      <c r="H41" s="5" t="str">
        <f t="shared" si="1"/>
        <v>no</v>
      </c>
      <c r="I41" s="5" t="str">
        <f t="shared" si="2"/>
        <v>no</v>
      </c>
      <c r="J41" s="5" t="str">
        <f t="shared" si="3"/>
        <v>no</v>
      </c>
      <c r="K41" s="5" t="str">
        <f t="shared" si="4"/>
        <v>yes</v>
      </c>
      <c r="L41" s="23">
        <f>IF(AnalyDataCD!$AH41="fail",AnalyData!$A41,0)</f>
        <v>0</v>
      </c>
      <c r="M41" s="5">
        <f>IF(OR(BadRunsEye!$D41="Fail",BadRunsEye!$D41="Borderline Fail"),BadRunsEye!$A41,0)</f>
        <v>0</v>
      </c>
      <c r="N41" s="5" t="str">
        <f t="shared" si="5"/>
        <v>same</v>
      </c>
    </row>
    <row r="42" spans="1:27" s="5" customFormat="1" x14ac:dyDescent="0.3">
      <c r="A42" s="5">
        <f>IF(AnalyDataCD!$AH42="pass",AnalyDataCD!$A42,0)</f>
        <v>0</v>
      </c>
      <c r="B42" s="5">
        <f>IF(OR(BadRunsEye!$D42="Pass",BadRunsEye!$D42="Borderline Pass"),BadRunsEye!$A42,0)</f>
        <v>0</v>
      </c>
      <c r="C42" s="5" t="str">
        <f t="shared" si="0"/>
        <v>same</v>
      </c>
      <c r="D42" s="13"/>
      <c r="E42" s="13"/>
      <c r="H42" s="5" t="str">
        <f t="shared" si="1"/>
        <v>no</v>
      </c>
      <c r="I42" s="5" t="str">
        <f t="shared" si="2"/>
        <v>no</v>
      </c>
      <c r="J42" s="5" t="str">
        <f t="shared" si="3"/>
        <v>yes</v>
      </c>
      <c r="K42" s="5" t="str">
        <f t="shared" si="4"/>
        <v>no</v>
      </c>
      <c r="L42" s="23" t="str">
        <f>IF(AnalyDataCD!$AH42="fail",AnalyData!$A42,0)</f>
        <v>150427_M02641_0042_000000000-AD8LB</v>
      </c>
      <c r="M42" s="5" t="str">
        <f>IF(OR(BadRunsEye!$D42="Fail",BadRunsEye!$D42="Borderline Fail"),BadRunsEye!$A42,0)</f>
        <v>150427_M02641_0042_000000000-AD8LB</v>
      </c>
      <c r="N42" s="5" t="str">
        <f t="shared" si="5"/>
        <v>same</v>
      </c>
      <c r="O42" s="13"/>
    </row>
    <row r="43" spans="1:27" s="5" customFormat="1" x14ac:dyDescent="0.3">
      <c r="A43" s="5" t="str">
        <f>IF(AnalyDataCD!$AH43="pass",AnalyDataCD!$A43,0)</f>
        <v>150430_M00766_0092_000000000-AD77P</v>
      </c>
      <c r="B43" s="5" t="str">
        <f>IF(OR(BadRunsEye!$D43="Pass",BadRunsEye!$D43="Borderline Pass"),BadRunsEye!$A43,0)</f>
        <v>150430_M00766_0092_000000000-AD77P</v>
      </c>
      <c r="C43" s="5" t="str">
        <f t="shared" si="0"/>
        <v>same</v>
      </c>
      <c r="H43" s="5" t="str">
        <f t="shared" si="1"/>
        <v>no</v>
      </c>
      <c r="I43" s="5" t="str">
        <f t="shared" si="2"/>
        <v>no</v>
      </c>
      <c r="J43" s="5" t="str">
        <f t="shared" si="3"/>
        <v>no</v>
      </c>
      <c r="K43" s="5" t="str">
        <f t="shared" si="4"/>
        <v>yes</v>
      </c>
      <c r="L43" s="23">
        <f>IF(AnalyDataCD!$AH43="fail",AnalyData!$A43,0)</f>
        <v>0</v>
      </c>
      <c r="M43" s="5">
        <f>IF(OR(BadRunsEye!$D43="Fail",BadRunsEye!$D43="Borderline Fail"),BadRunsEye!$A43,0)</f>
        <v>0</v>
      </c>
      <c r="N43" s="5" t="str">
        <f t="shared" si="5"/>
        <v>same</v>
      </c>
    </row>
    <row r="44" spans="1:27" s="5" customFormat="1" x14ac:dyDescent="0.3">
      <c r="A44" s="5" t="str">
        <f>IF(AnalyDataCD!$AH44="pass",AnalyDataCD!$A44,0)</f>
        <v>150506_M00766_0094_000000000-AEVP8</v>
      </c>
      <c r="B44" s="5" t="str">
        <f>IF(OR(BadRunsEye!$D44="Pass",BadRunsEye!$D44="Borderline Pass"),BadRunsEye!$A44,0)</f>
        <v>150506_M00766_0094_000000000-AEVP8</v>
      </c>
      <c r="C44" s="5" t="str">
        <f t="shared" si="0"/>
        <v>same</v>
      </c>
      <c r="H44" s="5" t="str">
        <f t="shared" si="1"/>
        <v>no</v>
      </c>
      <c r="I44" s="5" t="str">
        <f t="shared" si="2"/>
        <v>no</v>
      </c>
      <c r="J44" s="5" t="str">
        <f t="shared" si="3"/>
        <v>no</v>
      </c>
      <c r="K44" s="5" t="str">
        <f t="shared" si="4"/>
        <v>yes</v>
      </c>
      <c r="L44" s="23">
        <f>IF(AnalyDataCD!$AH44="fail",AnalyData!$A44,0)</f>
        <v>0</v>
      </c>
      <c r="M44" s="5">
        <f>IF(OR(BadRunsEye!$D44="Fail",BadRunsEye!$D44="Borderline Fail"),BadRunsEye!$A44,0)</f>
        <v>0</v>
      </c>
      <c r="N44" s="5" t="str">
        <f t="shared" si="5"/>
        <v>same</v>
      </c>
    </row>
    <row r="45" spans="1:27" x14ac:dyDescent="0.3">
      <c r="A45" s="5" t="str">
        <f>IF(AnalyDataCD!$AH45="pass",AnalyDataCD!$A45,0)</f>
        <v>150508_M00766_0096_000000000-AF9MW</v>
      </c>
      <c r="B45" s="5" t="str">
        <f>IF(OR(BadRunsEye!$D45="Pass",BadRunsEye!$D45="Borderline Pass"),BadRunsEye!$A45,0)</f>
        <v>150508_M00766_0096_000000000-AF9MW</v>
      </c>
      <c r="C45" s="5" t="str">
        <f t="shared" si="0"/>
        <v>same</v>
      </c>
      <c r="D45" s="5"/>
      <c r="E45" s="5"/>
      <c r="F45" s="5"/>
      <c r="H45" s="23" t="str">
        <f t="shared" si="1"/>
        <v>no</v>
      </c>
      <c r="I45" s="23" t="str">
        <f t="shared" si="2"/>
        <v>no</v>
      </c>
      <c r="J45" s="23" t="str">
        <f t="shared" si="3"/>
        <v>no</v>
      </c>
      <c r="K45" s="6" t="str">
        <f t="shared" si="4"/>
        <v>yes</v>
      </c>
      <c r="L45" s="23">
        <f>IF(AnalyDataCD!$AH45="fail",AnalyData!$A45,0)</f>
        <v>0</v>
      </c>
      <c r="M45" s="5">
        <f>IF(OR(BadRunsEye!$D45="Fail",BadRunsEye!$D45="Borderline Fail"),BadRunsEye!$A45,0)</f>
        <v>0</v>
      </c>
      <c r="N45" s="5" t="str">
        <f t="shared" si="5"/>
        <v>same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s="5" customFormat="1" x14ac:dyDescent="0.3">
      <c r="A46" s="5" t="str">
        <f>IF(AnalyDataCD!$AH46="pass",AnalyDataCD!$A46,0)</f>
        <v>150508_M02641_0047_000000000-AF7NG</v>
      </c>
      <c r="B46" s="5" t="str">
        <f>IF(OR(BadRunsEye!$D46="Pass",BadRunsEye!$D46="Borderline Pass"),BadRunsEye!$A46,0)</f>
        <v>150508_M02641_0047_000000000-AF7NG</v>
      </c>
      <c r="C46" s="5" t="str">
        <f t="shared" si="0"/>
        <v>same</v>
      </c>
      <c r="H46" s="5" t="str">
        <f t="shared" si="1"/>
        <v>no</v>
      </c>
      <c r="I46" s="5" t="str">
        <f t="shared" si="2"/>
        <v>no</v>
      </c>
      <c r="J46" s="5" t="str">
        <f t="shared" si="3"/>
        <v>no</v>
      </c>
      <c r="K46" s="5" t="str">
        <f t="shared" si="4"/>
        <v>yes</v>
      </c>
      <c r="L46" s="23">
        <f>IF(AnalyDataCD!$AH46="fail",AnalyData!$A46,0)</f>
        <v>0</v>
      </c>
      <c r="M46" s="5">
        <f>IF(OR(BadRunsEye!$D46="Fail",BadRunsEye!$D46="Borderline Fail"),BadRunsEye!$A46,0)</f>
        <v>0</v>
      </c>
      <c r="N46" s="5" t="str">
        <f t="shared" si="5"/>
        <v>same</v>
      </c>
    </row>
    <row r="47" spans="1:27" x14ac:dyDescent="0.3">
      <c r="A47" s="5">
        <f>IF(AnalyDataCD!$AH47="pass",AnalyDataCD!$A47,0)</f>
        <v>0</v>
      </c>
      <c r="B47" s="5">
        <f>IF(OR(BadRunsEye!$D47="Pass",BadRunsEye!$D47="Borderline Pass"),BadRunsEye!$A47,0)</f>
        <v>0</v>
      </c>
      <c r="C47" s="5" t="str">
        <f t="shared" si="0"/>
        <v>same</v>
      </c>
      <c r="D47" s="5"/>
      <c r="E47" s="5"/>
      <c r="F47" s="5"/>
      <c r="H47" s="23" t="str">
        <f t="shared" si="1"/>
        <v>no</v>
      </c>
      <c r="I47" s="23" t="str">
        <f t="shared" si="2"/>
        <v>no</v>
      </c>
      <c r="J47" s="23" t="str">
        <f t="shared" si="3"/>
        <v>yes</v>
      </c>
      <c r="K47" s="6" t="str">
        <f t="shared" si="4"/>
        <v>no</v>
      </c>
      <c r="L47" s="23" t="str">
        <f>IF(AnalyDataCD!$AH47="fail",AnalyData!$A47,0)</f>
        <v>150511_M02641_0048_000000000-AEUGT</v>
      </c>
      <c r="M47" s="5" t="str">
        <f>IF(OR(BadRunsEye!$D47="Fail",BadRunsEye!$D47="Borderline Fail"),BadRunsEye!$A47,0)</f>
        <v>150511_M02641_0048_000000000-AEUGT</v>
      </c>
      <c r="N47" s="5" t="str">
        <f t="shared" si="5"/>
        <v>same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 t="str">
        <f>IF(AnalyDataCD!$AH48="pass",AnalyDataCD!$A48,0)</f>
        <v>150516_M00766_0099_000000000-AF81F</v>
      </c>
      <c r="B48" s="5" t="str">
        <f>IF(OR(BadRunsEye!$D48="Pass",BadRunsEye!$D48="Borderline Pass"),BadRunsEye!$A48,0)</f>
        <v>150516_M00766_0099_000000000-AF81F</v>
      </c>
      <c r="C48" s="5" t="str">
        <f t="shared" si="0"/>
        <v>same</v>
      </c>
      <c r="D48" s="5"/>
      <c r="E48" s="5"/>
      <c r="F48" s="5"/>
      <c r="H48" s="23" t="str">
        <f t="shared" si="1"/>
        <v>no</v>
      </c>
      <c r="I48" s="23" t="str">
        <f t="shared" si="2"/>
        <v>no</v>
      </c>
      <c r="J48" s="23" t="str">
        <f t="shared" si="3"/>
        <v>no</v>
      </c>
      <c r="K48" s="6" t="str">
        <f t="shared" si="4"/>
        <v>yes</v>
      </c>
      <c r="L48" s="23">
        <f>IF(AnalyDataCD!$AH48="fail",AnalyData!$A48,0)</f>
        <v>0</v>
      </c>
      <c r="M48" s="5">
        <f>IF(OR(BadRunsEye!$D48="Fail",BadRunsEye!$D48="Borderline Fail"),BadRunsEye!$A48,0)</f>
        <v>0</v>
      </c>
      <c r="N48" s="5" t="str">
        <f t="shared" si="5"/>
        <v>same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>
        <f>IF(AnalyDataCD!$AH49="pass",AnalyDataCD!$A49,0)</f>
        <v>0</v>
      </c>
      <c r="B49" s="8" t="str">
        <f>IF(OR(BadRunsEye!$D49="Pass",BadRunsEye!$D49="Borderline Pass"),BadRunsEye!$A49,0)</f>
        <v>150521_M02641_0051_000000000-AF9JH</v>
      </c>
      <c r="C49" s="8" t="str">
        <f t="shared" si="0"/>
        <v>diff</v>
      </c>
      <c r="D49" s="8" t="s">
        <v>133</v>
      </c>
      <c r="E49" s="8"/>
      <c r="F49" s="8" t="str">
        <f t="shared" si="6"/>
        <v>no</v>
      </c>
      <c r="H49" s="23" t="str">
        <f t="shared" si="1"/>
        <v>yes</v>
      </c>
      <c r="I49" s="23" t="str">
        <f t="shared" si="2"/>
        <v>no</v>
      </c>
      <c r="J49" s="6" t="str">
        <f t="shared" si="3"/>
        <v>no</v>
      </c>
      <c r="K49" s="23" t="str">
        <f t="shared" si="4"/>
        <v>no</v>
      </c>
      <c r="L49" s="23" t="str">
        <f>IF(AnalyDataCD!$AH49="fail",AnalyData!$A49,0)</f>
        <v>150521_M02641_0051_000000000-AF9JH</v>
      </c>
      <c r="M49" s="5">
        <f>IF(OR(BadRunsEye!$D49="Fail",BadRunsEye!$D49="Borderline Fail"),BadRunsEye!$A49,0)</f>
        <v>0</v>
      </c>
      <c r="N49" s="5" t="str">
        <f t="shared" si="5"/>
        <v>diff</v>
      </c>
      <c r="O49" s="8" t="s">
        <v>133</v>
      </c>
      <c r="P49" s="8"/>
      <c r="Q49" s="8" t="str">
        <f t="shared" si="7"/>
        <v>yes</v>
      </c>
      <c r="R49" s="5"/>
      <c r="S49" s="5"/>
      <c r="T49" s="5"/>
      <c r="U49" s="5"/>
      <c r="V49" s="12"/>
      <c r="W49" s="12"/>
      <c r="X49" s="5"/>
      <c r="Y49" s="5"/>
      <c r="Z49" s="5"/>
      <c r="AA49" s="5"/>
    </row>
    <row r="50" spans="1:27" s="5" customFormat="1" x14ac:dyDescent="0.3">
      <c r="A50" s="5" t="str">
        <f>IF(AnalyDataCD!$AH50="pass",AnalyDataCD!$A50,0)</f>
        <v>150522_M00766_0103_000000000-AF9M3</v>
      </c>
      <c r="B50" s="5" t="str">
        <f>IF(OR(BadRunsEye!$D50="Pass",BadRunsEye!$D50="Borderline Pass"),BadRunsEye!$A50,0)</f>
        <v>150522_M00766_0103_000000000-AF9M3</v>
      </c>
      <c r="C50" s="5" t="str">
        <f t="shared" si="0"/>
        <v>same</v>
      </c>
      <c r="H50" s="5" t="str">
        <f t="shared" si="1"/>
        <v>no</v>
      </c>
      <c r="I50" s="5" t="str">
        <f t="shared" si="2"/>
        <v>no</v>
      </c>
      <c r="J50" s="5" t="str">
        <f t="shared" si="3"/>
        <v>no</v>
      </c>
      <c r="K50" s="5" t="str">
        <f t="shared" si="4"/>
        <v>yes</v>
      </c>
      <c r="L50" s="23">
        <f>IF(AnalyDataCD!$AH50="fail",AnalyData!$A50,0)</f>
        <v>0</v>
      </c>
      <c r="M50" s="5">
        <f>IF(OR(BadRunsEye!$D50="Fail",BadRunsEye!$D50="Borderline Fail"),BadRunsEye!$A50,0)</f>
        <v>0</v>
      </c>
      <c r="N50" s="5" t="str">
        <f t="shared" si="5"/>
        <v>same</v>
      </c>
    </row>
    <row r="51" spans="1:27" x14ac:dyDescent="0.3">
      <c r="A51" s="5">
        <f>IF(AnalyDataCD!$AH51="pass",AnalyDataCD!$A51,0)</f>
        <v>0</v>
      </c>
      <c r="B51" s="8" t="str">
        <f>IF(OR(BadRunsEye!$D51="Pass",BadRunsEye!$D51="Borderline Pass"),BadRunsEye!$A51,0)</f>
        <v>150522_M02641_0052_000000000-AF82F</v>
      </c>
      <c r="C51" s="8" t="str">
        <f t="shared" si="0"/>
        <v>diff</v>
      </c>
      <c r="D51" s="8" t="s">
        <v>135</v>
      </c>
      <c r="E51" s="8"/>
      <c r="F51" s="8" t="str">
        <f t="shared" si="6"/>
        <v>no</v>
      </c>
      <c r="H51" s="23" t="str">
        <f t="shared" si="1"/>
        <v>yes</v>
      </c>
      <c r="I51" s="23" t="str">
        <f t="shared" si="2"/>
        <v>no</v>
      </c>
      <c r="J51" s="23" t="str">
        <f t="shared" si="3"/>
        <v>no</v>
      </c>
      <c r="K51" s="6" t="str">
        <f t="shared" si="4"/>
        <v>no</v>
      </c>
      <c r="L51" s="23" t="str">
        <f>IF(AnalyDataCD!$AH51="fail",AnalyData!$A51,0)</f>
        <v>150522_M02641_0052_000000000-AF82F</v>
      </c>
      <c r="M51" s="5">
        <f>IF(OR(BadRunsEye!$D51="Fail",BadRunsEye!$D51="Borderline Fail"),BadRunsEye!$A51,0)</f>
        <v>0</v>
      </c>
      <c r="N51" s="5" t="str">
        <f t="shared" si="5"/>
        <v>diff</v>
      </c>
      <c r="O51" s="8" t="s">
        <v>135</v>
      </c>
      <c r="P51" s="8"/>
      <c r="Q51" s="8" t="str">
        <f t="shared" si="7"/>
        <v>yes</v>
      </c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 t="str">
        <f>IF(AnalyDataCD!$AH52="pass",AnalyDataCD!$A52,0)</f>
        <v>150601_M00766_0107_000000000-AF9N8</v>
      </c>
      <c r="B52" s="5" t="str">
        <f>IF(OR(BadRunsEye!$D52="Pass",BadRunsEye!$D52="Borderline Pass"),BadRunsEye!$A52,0)</f>
        <v>150601_M00766_0107_000000000-AF9N8</v>
      </c>
      <c r="C52" s="5" t="str">
        <f t="shared" si="0"/>
        <v>same</v>
      </c>
      <c r="D52" s="5"/>
      <c r="E52" s="5"/>
      <c r="F52" s="5"/>
      <c r="H52" s="23" t="str">
        <f t="shared" si="1"/>
        <v>no</v>
      </c>
      <c r="I52" s="23" t="str">
        <f t="shared" si="2"/>
        <v>no</v>
      </c>
      <c r="J52" s="23" t="str">
        <f t="shared" si="3"/>
        <v>no</v>
      </c>
      <c r="K52" s="6" t="str">
        <f t="shared" si="4"/>
        <v>yes</v>
      </c>
      <c r="L52" s="23">
        <f>IF(AnalyDataCD!$AH52="fail",AnalyData!$A52,0)</f>
        <v>0</v>
      </c>
      <c r="M52" s="5">
        <f>IF(OR(BadRunsEye!$D52="Fail",BadRunsEye!$D52="Borderline Fail"),BadRunsEye!$A52,0)</f>
        <v>0</v>
      </c>
      <c r="N52" s="5" t="str">
        <f t="shared" si="5"/>
        <v>same</v>
      </c>
      <c r="O52" s="8" t="s">
        <v>137</v>
      </c>
      <c r="P52" s="8"/>
      <c r="Q52" s="8" t="str">
        <f t="shared" si="7"/>
        <v>no</v>
      </c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s="5" customFormat="1" x14ac:dyDescent="0.3">
      <c r="A53" s="5" t="str">
        <f>IF(AnalyDataCD!$AH53="pass",AnalyDataCD!$A53,0)</f>
        <v>150602_M00766_0108_000000000-AFMB8</v>
      </c>
      <c r="B53" s="5" t="str">
        <f>IF(OR(BadRunsEye!$D53="Pass",BadRunsEye!$D53="Borderline Pass"),BadRunsEye!$A53,0)</f>
        <v>150602_M00766_0108_000000000-AFMB8</v>
      </c>
      <c r="C53" s="5" t="str">
        <f t="shared" si="0"/>
        <v>same</v>
      </c>
      <c r="H53" s="5" t="str">
        <f t="shared" si="1"/>
        <v>no</v>
      </c>
      <c r="I53" s="5" t="str">
        <f t="shared" si="2"/>
        <v>no</v>
      </c>
      <c r="J53" s="5" t="str">
        <f t="shared" si="3"/>
        <v>no</v>
      </c>
      <c r="K53" s="5" t="str">
        <f t="shared" si="4"/>
        <v>yes</v>
      </c>
      <c r="L53" s="23">
        <f>IF(AnalyDataCD!$AH53="fail",AnalyData!$A53,0)</f>
        <v>0</v>
      </c>
      <c r="M53" s="5">
        <f>IF(OR(BadRunsEye!$D53="Fail",BadRunsEye!$D53="Borderline Fail"),BadRunsEye!$A53,0)</f>
        <v>0</v>
      </c>
      <c r="N53" s="5" t="str">
        <f t="shared" si="5"/>
        <v>same</v>
      </c>
    </row>
    <row r="54" spans="1:27" x14ac:dyDescent="0.3">
      <c r="A54" s="5">
        <f>IF(AnalyDataCD!$AH54="pass",AnalyDataCD!$A54,0)</f>
        <v>0</v>
      </c>
      <c r="B54" s="8" t="str">
        <f>IF(OR(BadRunsEye!$D54="Pass",BadRunsEye!$D54="Borderline Pass"),BadRunsEye!$A54,0)</f>
        <v>150603_M02641_0056_000000000-AEY8R</v>
      </c>
      <c r="C54" s="8" t="str">
        <f t="shared" si="0"/>
        <v>diff</v>
      </c>
      <c r="D54" s="8" t="s">
        <v>141</v>
      </c>
      <c r="E54" s="8"/>
      <c r="F54" s="8" t="str">
        <f t="shared" si="6"/>
        <v>no</v>
      </c>
      <c r="H54" s="23" t="str">
        <f t="shared" si="1"/>
        <v>yes</v>
      </c>
      <c r="I54" s="6" t="str">
        <f t="shared" si="2"/>
        <v>no</v>
      </c>
      <c r="J54" s="23" t="str">
        <f t="shared" si="3"/>
        <v>no</v>
      </c>
      <c r="K54" s="23" t="str">
        <f t="shared" si="4"/>
        <v>no</v>
      </c>
      <c r="L54" s="23" t="str">
        <f>IF(AnalyDataCD!$AH54="fail",AnalyData!$A54,0)</f>
        <v>150603_M02641_0056_000000000-AEY8R</v>
      </c>
      <c r="M54" s="5">
        <f>IF(OR(BadRunsEye!$D54="Fail",BadRunsEye!$D54="Borderline Fail"),BadRunsEye!$A54,0)</f>
        <v>0</v>
      </c>
      <c r="N54" s="5" t="str">
        <f t="shared" si="5"/>
        <v>diff</v>
      </c>
      <c r="O54" s="8" t="s">
        <v>141</v>
      </c>
      <c r="P54" s="8"/>
      <c r="Q54" s="8" t="str">
        <f t="shared" si="7"/>
        <v>yes</v>
      </c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s="5" customFormat="1" x14ac:dyDescent="0.3">
      <c r="A55" s="5" t="str">
        <f>IF(AnalyDataCD!$AH55="pass",AnalyDataCD!$A55,0)</f>
        <v>150604_M00766_0109_000000000-AFJ62</v>
      </c>
      <c r="B55" s="5" t="str">
        <f>IF(OR(BadRunsEye!$D55="Pass",BadRunsEye!$D55="Borderline Pass"),BadRunsEye!$A55,0)</f>
        <v>150604_M00766_0109_000000000-AFJ62</v>
      </c>
      <c r="C55" s="5" t="str">
        <f t="shared" si="0"/>
        <v>same</v>
      </c>
      <c r="H55" s="5" t="str">
        <f t="shared" si="1"/>
        <v>no</v>
      </c>
      <c r="I55" s="5" t="str">
        <f t="shared" si="2"/>
        <v>no</v>
      </c>
      <c r="J55" s="5" t="str">
        <f t="shared" si="3"/>
        <v>no</v>
      </c>
      <c r="K55" s="5" t="str">
        <f t="shared" si="4"/>
        <v>yes</v>
      </c>
      <c r="L55" s="23">
        <f>IF(AnalyDataCD!$AH55="fail",AnalyData!$A55,0)</f>
        <v>0</v>
      </c>
      <c r="M55" s="5">
        <f>IF(OR(BadRunsEye!$D55="Fail",BadRunsEye!$D55="Borderline Fail"),BadRunsEye!$A55,0)</f>
        <v>0</v>
      </c>
      <c r="N55" s="5" t="str">
        <f t="shared" si="5"/>
        <v>same</v>
      </c>
    </row>
    <row r="56" spans="1:27" x14ac:dyDescent="0.3">
      <c r="A56" s="5">
        <f>IF(AnalyDataCD!$AH56="pass",AnalyDataCD!$A56,0)</f>
        <v>0</v>
      </c>
      <c r="B56" s="8" t="str">
        <f>IF(OR(BadRunsEye!$D56="Pass",BadRunsEye!$D56="Borderline Pass"),BadRunsEye!$A56,0)</f>
        <v>150604_M02641_0057_000000000-AFL7N</v>
      </c>
      <c r="C56" s="8" t="str">
        <f t="shared" si="0"/>
        <v>diff</v>
      </c>
      <c r="D56" s="8" t="s">
        <v>146</v>
      </c>
      <c r="E56" s="8"/>
      <c r="F56" s="8" t="str">
        <f t="shared" si="6"/>
        <v>no</v>
      </c>
      <c r="H56" s="23" t="str">
        <f t="shared" si="1"/>
        <v>yes</v>
      </c>
      <c r="I56" s="23" t="str">
        <f t="shared" si="2"/>
        <v>no</v>
      </c>
      <c r="J56" s="6" t="str">
        <f t="shared" si="3"/>
        <v>no</v>
      </c>
      <c r="K56" s="23" t="str">
        <f t="shared" si="4"/>
        <v>no</v>
      </c>
      <c r="L56" s="23" t="str">
        <f>IF(AnalyDataCD!$AH56="fail",AnalyData!$A56,0)</f>
        <v>150604_M02641_0057_000000000-AFL7N</v>
      </c>
      <c r="M56" s="5">
        <f>IF(OR(BadRunsEye!$D56="Fail",BadRunsEye!$D56="Borderline Fail"),BadRunsEye!$A56,0)</f>
        <v>0</v>
      </c>
      <c r="N56" s="5" t="str">
        <f t="shared" si="5"/>
        <v>diff</v>
      </c>
      <c r="O56" s="8" t="s">
        <v>146</v>
      </c>
      <c r="P56" s="8"/>
      <c r="Q56" s="8" t="str">
        <f t="shared" si="7"/>
        <v>yes</v>
      </c>
      <c r="R56" s="5"/>
      <c r="S56" s="12"/>
      <c r="T56" s="5"/>
      <c r="U56" s="5"/>
      <c r="V56" s="5"/>
      <c r="W56" s="5"/>
      <c r="X56" s="5"/>
      <c r="Y56" s="5"/>
      <c r="Z56" s="5"/>
      <c r="AA56" s="5"/>
    </row>
    <row r="57" spans="1:27" s="5" customFormat="1" x14ac:dyDescent="0.3">
      <c r="A57" s="5" t="str">
        <f>IF(AnalyDataCD!$AH57="pass",AnalyDataCD!$A57,0)</f>
        <v>150605_M00766_0110_000000000-AF80F</v>
      </c>
      <c r="B57" s="5" t="str">
        <f>IF(OR(BadRunsEye!$D57="Pass",BadRunsEye!$D57="Borderline Pass"),BadRunsEye!$A57,0)</f>
        <v>150605_M00766_0110_000000000-AF80F</v>
      </c>
      <c r="C57" s="5" t="str">
        <f t="shared" si="0"/>
        <v>same</v>
      </c>
      <c r="H57" s="5" t="str">
        <f t="shared" si="1"/>
        <v>no</v>
      </c>
      <c r="I57" s="5" t="str">
        <f t="shared" si="2"/>
        <v>no</v>
      </c>
      <c r="J57" s="5" t="str">
        <f t="shared" si="3"/>
        <v>no</v>
      </c>
      <c r="K57" s="5" t="str">
        <f t="shared" si="4"/>
        <v>yes</v>
      </c>
      <c r="L57" s="23">
        <f>IF(AnalyDataCD!$AH57="fail",AnalyData!$A57,0)</f>
        <v>0</v>
      </c>
      <c r="M57" s="5">
        <f>IF(OR(BadRunsEye!$D57="Fail",BadRunsEye!$D57="Borderline Fail"),BadRunsEye!$A57,0)</f>
        <v>0</v>
      </c>
      <c r="N57" s="5" t="str">
        <f t="shared" si="5"/>
        <v>same</v>
      </c>
    </row>
    <row r="58" spans="1:27" s="5" customFormat="1" x14ac:dyDescent="0.3">
      <c r="A58" s="5" t="str">
        <f>IF(AnalyDataCD!$AH58="pass",AnalyDataCD!$A58,0)</f>
        <v>150610_M00766_0111_000000000-AFMWF</v>
      </c>
      <c r="B58" s="5" t="str">
        <f>IF(OR(BadRunsEye!$D58="Pass",BadRunsEye!$D58="Borderline Pass"),BadRunsEye!$A58,0)</f>
        <v>150610_M00766_0111_000000000-AFMWF</v>
      </c>
      <c r="C58" s="5" t="str">
        <f t="shared" si="0"/>
        <v>same</v>
      </c>
      <c r="H58" s="5" t="str">
        <f t="shared" si="1"/>
        <v>no</v>
      </c>
      <c r="I58" s="5" t="str">
        <f t="shared" si="2"/>
        <v>no</v>
      </c>
      <c r="J58" s="5" t="str">
        <f t="shared" si="3"/>
        <v>no</v>
      </c>
      <c r="K58" s="5" t="str">
        <f t="shared" si="4"/>
        <v>yes</v>
      </c>
      <c r="L58" s="23">
        <f>IF(AnalyDataCD!$AH58="fail",AnalyData!$A58,0)</f>
        <v>0</v>
      </c>
      <c r="M58" s="5">
        <f>IF(OR(BadRunsEye!$D58="Fail",BadRunsEye!$D58="Borderline Fail"),BadRunsEye!$A58,0)</f>
        <v>0</v>
      </c>
      <c r="N58" s="5" t="str">
        <f t="shared" si="5"/>
        <v>same</v>
      </c>
    </row>
    <row r="59" spans="1:27" x14ac:dyDescent="0.3">
      <c r="A59" s="5">
        <f>IF(AnalyDataCD!$AH59="pass",AnalyDataCD!$A59,0)</f>
        <v>0</v>
      </c>
      <c r="B59" s="8" t="str">
        <f>IF(OR(BadRunsEye!$D59="Pass",BadRunsEye!$D59="Borderline Pass"),BadRunsEye!$A59,0)</f>
        <v>150611_M02641_0060_000000000-AFN2Y</v>
      </c>
      <c r="C59" s="8" t="str">
        <f t="shared" si="0"/>
        <v>diff</v>
      </c>
      <c r="D59" s="8" t="s">
        <v>151</v>
      </c>
      <c r="E59" s="8"/>
      <c r="F59" s="8" t="str">
        <f t="shared" si="6"/>
        <v>no</v>
      </c>
      <c r="H59" s="9" t="str">
        <f t="shared" si="1"/>
        <v>yes</v>
      </c>
      <c r="I59" s="23" t="str">
        <f t="shared" si="2"/>
        <v>no</v>
      </c>
      <c r="J59" s="23" t="str">
        <f t="shared" si="3"/>
        <v>no</v>
      </c>
      <c r="K59" s="9" t="str">
        <f t="shared" si="4"/>
        <v>no</v>
      </c>
      <c r="L59" s="23" t="str">
        <f>IF(AnalyDataCD!$AH59="fail",AnalyData!$A59,0)</f>
        <v>150611_M02641_0060_000000000-AFN2Y</v>
      </c>
      <c r="M59" s="5">
        <f>IF(OR(BadRunsEye!$D59="Fail",BadRunsEye!$D59="Borderline Fail"),BadRunsEye!$A59,0)</f>
        <v>0</v>
      </c>
      <c r="N59" s="5" t="str">
        <f t="shared" si="5"/>
        <v>diff</v>
      </c>
      <c r="O59" s="8" t="s">
        <v>151</v>
      </c>
      <c r="P59" s="8"/>
      <c r="Q59" s="8" t="str">
        <f t="shared" si="7"/>
        <v>yes</v>
      </c>
      <c r="R59" s="12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>
        <f>IF(AnalyDataCD!$AH60="pass",AnalyDataCD!$A60,0)</f>
        <v>0</v>
      </c>
      <c r="B60" s="8" t="str">
        <f>IF(OR(BadRunsEye!$D60="Pass",BadRunsEye!$D60="Borderline Pass"),BadRunsEye!$A60,0)</f>
        <v>150615_M02641_0062_000000000-AFH7C</v>
      </c>
      <c r="C60" s="8" t="str">
        <f t="shared" si="0"/>
        <v>diff</v>
      </c>
      <c r="D60" s="8" t="s">
        <v>152</v>
      </c>
      <c r="E60" s="8"/>
      <c r="F60" s="8" t="str">
        <f t="shared" si="6"/>
        <v>no</v>
      </c>
      <c r="H60" s="23" t="str">
        <f t="shared" si="1"/>
        <v>yes</v>
      </c>
      <c r="I60" s="23" t="str">
        <f t="shared" si="2"/>
        <v>no</v>
      </c>
      <c r="J60" s="23" t="str">
        <f t="shared" si="3"/>
        <v>no</v>
      </c>
      <c r="K60" s="6" t="str">
        <f t="shared" si="4"/>
        <v>no</v>
      </c>
      <c r="L60" s="23" t="str">
        <f>IF(AnalyDataCD!$AH60="fail",AnalyData!$A60,0)</f>
        <v>150615_M02641_0062_000000000-AFH7C</v>
      </c>
      <c r="M60" s="5">
        <f>IF(OR(BadRunsEye!$D60="Fail",BadRunsEye!$D60="Borderline Fail"),BadRunsEye!$A60,0)</f>
        <v>0</v>
      </c>
      <c r="N60" s="5" t="str">
        <f t="shared" si="5"/>
        <v>diff</v>
      </c>
      <c r="O60" s="8" t="s">
        <v>152</v>
      </c>
      <c r="P60" s="8"/>
      <c r="Q60" s="8" t="str">
        <f t="shared" si="7"/>
        <v>yes</v>
      </c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s="5" customFormat="1" x14ac:dyDescent="0.3">
      <c r="A61" s="5" t="str">
        <f>IF(AnalyDataCD!$AH61="pass",AnalyDataCD!$A61,0)</f>
        <v>150619_M02641_0063_000000000-AFN2W</v>
      </c>
      <c r="B61" s="5" t="str">
        <f>IF(OR(BadRunsEye!$D61="Pass",BadRunsEye!$D61="Borderline Pass"),BadRunsEye!$A61,0)</f>
        <v>150619_M02641_0063_000000000-AFN2W</v>
      </c>
      <c r="C61" s="5" t="str">
        <f t="shared" si="0"/>
        <v>same</v>
      </c>
      <c r="H61" s="5" t="str">
        <f t="shared" si="1"/>
        <v>no</v>
      </c>
      <c r="I61" s="5" t="str">
        <f t="shared" si="2"/>
        <v>no</v>
      </c>
      <c r="J61" s="5" t="str">
        <f t="shared" si="3"/>
        <v>no</v>
      </c>
      <c r="K61" s="5" t="str">
        <f t="shared" si="4"/>
        <v>yes</v>
      </c>
      <c r="L61" s="23">
        <f>IF(AnalyDataCD!$AH61="fail",AnalyData!$A61,0)</f>
        <v>0</v>
      </c>
      <c r="M61" s="5">
        <f>IF(OR(BadRunsEye!$D61="Fail",BadRunsEye!$D61="Borderline Fail"),BadRunsEye!$A61,0)</f>
        <v>0</v>
      </c>
      <c r="N61" s="5" t="str">
        <f t="shared" si="5"/>
        <v>same</v>
      </c>
    </row>
    <row r="62" spans="1:27" s="5" customFormat="1" x14ac:dyDescent="0.3">
      <c r="A62" s="5">
        <f>IF(AnalyDataCD!$AH62="pass",AnalyDataCD!$A62,0)</f>
        <v>0</v>
      </c>
      <c r="B62" s="5">
        <f>IF(OR(BadRunsEye!$D62="Pass",BadRunsEye!$D62="Borderline Pass"),BadRunsEye!$A62,0)</f>
        <v>0</v>
      </c>
      <c r="C62" s="5" t="str">
        <f t="shared" si="0"/>
        <v>same</v>
      </c>
      <c r="H62" s="5" t="str">
        <f t="shared" si="1"/>
        <v>no</v>
      </c>
      <c r="I62" s="5" t="str">
        <f t="shared" si="2"/>
        <v>no</v>
      </c>
      <c r="J62" s="5" t="str">
        <f t="shared" si="3"/>
        <v>yes</v>
      </c>
      <c r="K62" s="5" t="str">
        <f t="shared" si="4"/>
        <v>no</v>
      </c>
      <c r="L62" s="23" t="str">
        <f>IF(AnalyDataCD!$AH62="fail",AnalyData!$A62,0)</f>
        <v>150625_M02641_0065_000000000-AEY2A</v>
      </c>
      <c r="M62" s="5" t="str">
        <f>IF(OR(BadRunsEye!$D62="Fail",BadRunsEye!$D62="Borderline Fail"),BadRunsEye!$A62,0)</f>
        <v>150625_M02641_0065_000000000-AEY2A</v>
      </c>
      <c r="N62" s="5" t="str">
        <f t="shared" si="5"/>
        <v>same</v>
      </c>
    </row>
    <row r="63" spans="1:27" s="5" customFormat="1" x14ac:dyDescent="0.3">
      <c r="A63" s="5" t="str">
        <f>IF(AnalyDataCD!$AH63="pass",AnalyDataCD!$A63,0)</f>
        <v>150703_M00766_0117_000000000-AFN2F</v>
      </c>
      <c r="B63" s="5" t="str">
        <f>IF(OR(BadRunsEye!$D63="Pass",BadRunsEye!$D63="Borderline Pass"),BadRunsEye!$A63,0)</f>
        <v>150703_M00766_0117_000000000-AFN2F</v>
      </c>
      <c r="C63" s="5" t="str">
        <f t="shared" si="0"/>
        <v>same</v>
      </c>
      <c r="H63" s="5" t="str">
        <f t="shared" si="1"/>
        <v>no</v>
      </c>
      <c r="I63" s="5" t="str">
        <f t="shared" si="2"/>
        <v>no</v>
      </c>
      <c r="J63" s="5" t="str">
        <f t="shared" si="3"/>
        <v>no</v>
      </c>
      <c r="K63" s="5" t="str">
        <f t="shared" si="4"/>
        <v>yes</v>
      </c>
      <c r="L63" s="23">
        <f>IF(AnalyDataCD!$AH63="fail",AnalyData!$A63,0)</f>
        <v>0</v>
      </c>
      <c r="M63" s="5">
        <f>IF(OR(BadRunsEye!$D63="Fail",BadRunsEye!$D63="Borderline Fail"),BadRunsEye!$A63,0)</f>
        <v>0</v>
      </c>
      <c r="N63" s="5" t="str">
        <f t="shared" si="5"/>
        <v>same</v>
      </c>
    </row>
    <row r="64" spans="1:27" s="5" customFormat="1" x14ac:dyDescent="0.3">
      <c r="A64" s="5" t="str">
        <f>IF(AnalyDataCD!$AH64="pass",AnalyDataCD!$A64,0)</f>
        <v>150703_M02641_0001_000000000-AFMW2</v>
      </c>
      <c r="B64" s="5" t="str">
        <f>IF(OR(BadRunsEye!$D64="Pass",BadRunsEye!$D64="Borderline Pass"),BadRunsEye!$A64,0)</f>
        <v>150703_M02641_0001_000000000-AFMW2</v>
      </c>
      <c r="C64" s="5" t="str">
        <f t="shared" si="0"/>
        <v>same</v>
      </c>
      <c r="H64" s="5" t="str">
        <f t="shared" si="1"/>
        <v>no</v>
      </c>
      <c r="I64" s="5" t="str">
        <f t="shared" si="2"/>
        <v>no</v>
      </c>
      <c r="J64" s="5" t="str">
        <f t="shared" si="3"/>
        <v>no</v>
      </c>
      <c r="K64" s="5" t="str">
        <f t="shared" si="4"/>
        <v>yes</v>
      </c>
      <c r="L64" s="23">
        <f>IF(AnalyDataCD!$AH64="fail",AnalyData!$A64,0)</f>
        <v>0</v>
      </c>
      <c r="M64" s="5">
        <f>IF(OR(BadRunsEye!$D64="Fail",BadRunsEye!$D64="Borderline Fail"),BadRunsEye!$A64,0)</f>
        <v>0</v>
      </c>
      <c r="N64" s="5" t="str">
        <f t="shared" si="5"/>
        <v>same</v>
      </c>
    </row>
    <row r="65" spans="1:27" s="5" customFormat="1" x14ac:dyDescent="0.3">
      <c r="A65" s="5" t="str">
        <f>IF(AnalyDataCD!$AH65="pass",AnalyDataCD!$A65,0)</f>
        <v>150709_M02641_0004_000000000-AFMPC</v>
      </c>
      <c r="B65" s="5" t="str">
        <f>IF(OR(BadRunsEye!$D65="Pass",BadRunsEye!$D65="Borderline Pass"),BadRunsEye!$A65,0)</f>
        <v>150709_M02641_0004_000000000-AFMPC</v>
      </c>
      <c r="C65" s="5" t="str">
        <f t="shared" si="0"/>
        <v>same</v>
      </c>
      <c r="H65" s="5" t="str">
        <f t="shared" si="1"/>
        <v>no</v>
      </c>
      <c r="I65" s="5" t="str">
        <f t="shared" si="2"/>
        <v>no</v>
      </c>
      <c r="J65" s="5" t="str">
        <f t="shared" si="3"/>
        <v>no</v>
      </c>
      <c r="K65" s="5" t="str">
        <f t="shared" si="4"/>
        <v>yes</v>
      </c>
      <c r="L65" s="23">
        <f>IF(AnalyDataCD!$AH65="fail",AnalyData!$A65,0)</f>
        <v>0</v>
      </c>
      <c r="M65" s="5">
        <f>IF(OR(BadRunsEye!$D65="Fail",BadRunsEye!$D65="Borderline Fail"),BadRunsEye!$A65,0)</f>
        <v>0</v>
      </c>
      <c r="N65" s="5" t="str">
        <f t="shared" si="5"/>
        <v>same</v>
      </c>
    </row>
    <row r="66" spans="1:27" s="5" customFormat="1" x14ac:dyDescent="0.3">
      <c r="A66" s="5" t="str">
        <f>IF(AnalyDataCD!$AH66="pass",AnalyDataCD!$A66,0)</f>
        <v>150727_M00766_0119_000000000-AF3TM</v>
      </c>
      <c r="B66" s="5" t="str">
        <f>IF(OR(BadRunsEye!$D66="Pass",BadRunsEye!$D66="Borderline Pass"),BadRunsEye!$A66,0)</f>
        <v>150727_M00766_0119_000000000-AF3TM</v>
      </c>
      <c r="C66" s="5" t="str">
        <f t="shared" si="0"/>
        <v>same</v>
      </c>
      <c r="H66" s="5" t="str">
        <f t="shared" si="1"/>
        <v>no</v>
      </c>
      <c r="I66" s="5" t="str">
        <f t="shared" si="2"/>
        <v>no</v>
      </c>
      <c r="J66" s="5" t="str">
        <f t="shared" si="3"/>
        <v>no</v>
      </c>
      <c r="K66" s="5" t="str">
        <f t="shared" si="4"/>
        <v>yes</v>
      </c>
      <c r="L66" s="23">
        <f>IF(AnalyDataCD!$AH66="fail",AnalyData!$A66,0)</f>
        <v>0</v>
      </c>
      <c r="M66" s="5">
        <f>IF(OR(BadRunsEye!$D66="Fail",BadRunsEye!$D66="Borderline Fail"),BadRunsEye!$A66,0)</f>
        <v>0</v>
      </c>
      <c r="N66" s="5" t="str">
        <f t="shared" si="5"/>
        <v>same</v>
      </c>
    </row>
    <row r="67" spans="1:27" x14ac:dyDescent="0.3">
      <c r="A67" s="5" t="str">
        <f>IF(AnalyDataCD!$AH67="pass",AnalyDataCD!$A67,0)</f>
        <v>150727_M02641_0007_000000000-AGEW7</v>
      </c>
      <c r="B67" s="8">
        <f>IF(OR(BadRunsEye!$D67="Pass",BadRunsEye!$D67="Borderline Pass"),BadRunsEye!$A67,0)</f>
        <v>0</v>
      </c>
      <c r="C67" s="8" t="str">
        <f t="shared" ref="C67:C124" si="8">IF(A67=B67,"same","diff")</f>
        <v>diff</v>
      </c>
      <c r="D67" s="11" t="s">
        <v>162</v>
      </c>
      <c r="E67" s="11"/>
      <c r="F67" s="8" t="str">
        <f t="shared" si="6"/>
        <v>yes</v>
      </c>
      <c r="H67" s="23" t="str">
        <f t="shared" ref="H67:H124" si="9">IF(AND(L67&lt;&gt;0,M67=0),"yes","no")</f>
        <v>no</v>
      </c>
      <c r="I67" s="23" t="str">
        <f t="shared" ref="I67:I124" si="10">IF(AND(L67=0,M67&lt;&gt;0),"yes","no")</f>
        <v>yes</v>
      </c>
      <c r="J67" s="23" t="str">
        <f t="shared" ref="J67:J124" si="11">IF(AND(L67&lt;&gt;0,M67&lt;&gt;0),"yes","no")</f>
        <v>no</v>
      </c>
      <c r="K67" s="6" t="str">
        <f t="shared" ref="K67:K124" si="12">IF(AND(L67=0,M67=0),"yes","no")</f>
        <v>no</v>
      </c>
      <c r="L67" s="23">
        <f>IF(AnalyDataCD!$AH67="fail",AnalyData!$A67,0)</f>
        <v>0</v>
      </c>
      <c r="M67" s="5" t="str">
        <f>IF(OR(BadRunsEye!$D67="Fail",BadRunsEye!$D67="Borderline Fail"),BadRunsEye!$A67,0)</f>
        <v>150727_M02641_0007_000000000-AGEW7</v>
      </c>
      <c r="N67" s="5" t="str">
        <f t="shared" ref="N67:N124" si="13">IF(L67=M67,"same","diff")</f>
        <v>diff</v>
      </c>
      <c r="O67" s="11" t="s">
        <v>162</v>
      </c>
      <c r="P67" s="8"/>
      <c r="Q67" s="8" t="str">
        <f t="shared" si="7"/>
        <v>no</v>
      </c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s="5" customFormat="1" x14ac:dyDescent="0.3">
      <c r="A68" s="5" t="str">
        <f>IF(AnalyDataCD!$AH68="pass",AnalyDataCD!$A68,0)</f>
        <v>150807_M00766_0122_000000000-AFMW7</v>
      </c>
      <c r="B68" s="5" t="str">
        <f>IF(OR(BadRunsEye!$D68="Pass",BadRunsEye!$D68="Borderline Pass"),BadRunsEye!$A68,0)</f>
        <v>150807_M00766_0122_000000000-AFMW7</v>
      </c>
      <c r="C68" s="5" t="str">
        <f t="shared" si="8"/>
        <v>same</v>
      </c>
      <c r="H68" s="5" t="str">
        <f t="shared" si="9"/>
        <v>no</v>
      </c>
      <c r="I68" s="5" t="str">
        <f t="shared" si="10"/>
        <v>no</v>
      </c>
      <c r="J68" s="5" t="str">
        <f t="shared" si="11"/>
        <v>no</v>
      </c>
      <c r="K68" s="5" t="str">
        <f t="shared" si="12"/>
        <v>yes</v>
      </c>
      <c r="L68" s="23">
        <f>IF(AnalyDataCD!$AH68="fail",AnalyData!$A68,0)</f>
        <v>0</v>
      </c>
      <c r="M68" s="5">
        <f>IF(OR(BadRunsEye!$D68="Fail",BadRunsEye!$D68="Borderline Fail"),BadRunsEye!$A68,0)</f>
        <v>0</v>
      </c>
      <c r="N68" s="5" t="str">
        <f t="shared" si="13"/>
        <v>same</v>
      </c>
    </row>
    <row r="69" spans="1:27" s="5" customFormat="1" x14ac:dyDescent="0.3">
      <c r="A69" s="5" t="str">
        <f>IF(AnalyDataCD!$AH69="pass",AnalyDataCD!$A69,0)</f>
        <v>150813_M00766_0124_000000000-AFYEH</v>
      </c>
      <c r="B69" s="5" t="str">
        <f>IF(OR(BadRunsEye!$D69="Pass",BadRunsEye!$D69="Borderline Pass"),BadRunsEye!$A69,0)</f>
        <v>150813_M00766_0124_000000000-AFYEH</v>
      </c>
      <c r="C69" s="5" t="str">
        <f t="shared" si="8"/>
        <v>same</v>
      </c>
      <c r="H69" s="5" t="str">
        <f t="shared" si="9"/>
        <v>no</v>
      </c>
      <c r="I69" s="5" t="str">
        <f t="shared" si="10"/>
        <v>no</v>
      </c>
      <c r="J69" s="5" t="str">
        <f t="shared" si="11"/>
        <v>no</v>
      </c>
      <c r="K69" s="5" t="str">
        <f t="shared" si="12"/>
        <v>yes</v>
      </c>
      <c r="L69" s="23">
        <f>IF(AnalyDataCD!$AH69="fail",AnalyData!$A69,0)</f>
        <v>0</v>
      </c>
      <c r="M69" s="5">
        <f>IF(OR(BadRunsEye!$D69="Fail",BadRunsEye!$D69="Borderline Fail"),BadRunsEye!$A69,0)</f>
        <v>0</v>
      </c>
      <c r="N69" s="5" t="str">
        <f t="shared" si="13"/>
        <v>same</v>
      </c>
    </row>
    <row r="70" spans="1:27" s="5" customFormat="1" x14ac:dyDescent="0.3">
      <c r="A70" s="5" t="str">
        <f>IF(AnalyDataCD!$AH70="pass",AnalyDataCD!$A70,0)</f>
        <v>150818_M00766_0125_000000000-AE8BP</v>
      </c>
      <c r="B70" s="5" t="str">
        <f>IF(OR(BadRunsEye!$D70="Pass",BadRunsEye!$D70="Borderline Pass"),BadRunsEye!$A70,0)</f>
        <v>150818_M00766_0125_000000000-AE8BP</v>
      </c>
      <c r="C70" s="5" t="str">
        <f t="shared" si="8"/>
        <v>same</v>
      </c>
      <c r="H70" s="5" t="str">
        <f t="shared" si="9"/>
        <v>no</v>
      </c>
      <c r="I70" s="5" t="str">
        <f t="shared" si="10"/>
        <v>no</v>
      </c>
      <c r="J70" s="5" t="str">
        <f t="shared" si="11"/>
        <v>no</v>
      </c>
      <c r="K70" s="5" t="str">
        <f t="shared" si="12"/>
        <v>yes</v>
      </c>
      <c r="L70" s="23">
        <f>IF(AnalyDataCD!$AH70="fail",AnalyData!$A70,0)</f>
        <v>0</v>
      </c>
      <c r="M70" s="5">
        <f>IF(OR(BadRunsEye!$D70="Fail",BadRunsEye!$D70="Borderline Fail"),BadRunsEye!$A70,0)</f>
        <v>0</v>
      </c>
      <c r="N70" s="5" t="str">
        <f t="shared" si="13"/>
        <v>same</v>
      </c>
    </row>
    <row r="71" spans="1:27" s="5" customFormat="1" x14ac:dyDescent="0.3">
      <c r="A71" s="5" t="str">
        <f>IF(AnalyDataCD!$AH71="pass",AnalyDataCD!$A71,0)</f>
        <v>150826_M00766_0127_000000000-AGKLT</v>
      </c>
      <c r="B71" s="5" t="str">
        <f>IF(OR(BadRunsEye!$D71="Pass",BadRunsEye!$D71="Borderline Pass"),BadRunsEye!$A71,0)</f>
        <v>150826_M00766_0127_000000000-AGKLT</v>
      </c>
      <c r="C71" s="5" t="str">
        <f t="shared" si="8"/>
        <v>same</v>
      </c>
      <c r="H71" s="5" t="str">
        <f t="shared" si="9"/>
        <v>no</v>
      </c>
      <c r="I71" s="5" t="str">
        <f t="shared" si="10"/>
        <v>no</v>
      </c>
      <c r="J71" s="5" t="str">
        <f t="shared" si="11"/>
        <v>no</v>
      </c>
      <c r="K71" s="5" t="str">
        <f t="shared" si="12"/>
        <v>yes</v>
      </c>
      <c r="L71" s="23">
        <f>IF(AnalyDataCD!$AH71="fail",AnalyData!$A71,0)</f>
        <v>0</v>
      </c>
      <c r="M71" s="5">
        <f>IF(OR(BadRunsEye!$D71="Fail",BadRunsEye!$D71="Borderline Fail"),BadRunsEye!$A71,0)</f>
        <v>0</v>
      </c>
      <c r="N71" s="5" t="str">
        <f t="shared" si="13"/>
        <v>same</v>
      </c>
    </row>
    <row r="72" spans="1:27" s="5" customFormat="1" x14ac:dyDescent="0.3">
      <c r="A72" s="5">
        <f>IF(AnalyDataCD!$AH72="pass",AnalyDataCD!$A72,0)</f>
        <v>0</v>
      </c>
      <c r="B72" s="5">
        <f>IF(OR(BadRunsEye!$D72="Pass",BadRunsEye!$D72="Borderline Pass"),BadRunsEye!$A72,0)</f>
        <v>0</v>
      </c>
      <c r="C72" s="5" t="str">
        <f t="shared" si="8"/>
        <v>same</v>
      </c>
      <c r="H72" s="5" t="str">
        <f t="shared" si="9"/>
        <v>no</v>
      </c>
      <c r="I72" s="5" t="str">
        <f t="shared" si="10"/>
        <v>no</v>
      </c>
      <c r="J72" s="5" t="str">
        <f t="shared" si="11"/>
        <v>yes</v>
      </c>
      <c r="K72" s="5" t="str">
        <f t="shared" si="12"/>
        <v>no</v>
      </c>
      <c r="L72" s="23" t="str">
        <f>IF(AnalyDataCD!$AH72="fail",AnalyData!$A72,0)</f>
        <v>150904_M00766_0129_000000000-AFNA2</v>
      </c>
      <c r="M72" s="5" t="str">
        <f>IF(OR(BadRunsEye!$D72="Fail",BadRunsEye!$D72="Borderline Fail"),BadRunsEye!$A72,0)</f>
        <v>150904_M00766_0129_000000000-AFNA2</v>
      </c>
      <c r="N72" s="5" t="str">
        <f t="shared" si="13"/>
        <v>same</v>
      </c>
      <c r="R72" s="12"/>
    </row>
    <row r="73" spans="1:27" s="5" customFormat="1" x14ac:dyDescent="0.3">
      <c r="A73" s="5" t="str">
        <f>IF(AnalyDataCD!$AH73="pass",AnalyDataCD!$A73,0)</f>
        <v>150910_M00766_0130_000000000-AGJGG</v>
      </c>
      <c r="B73" s="5" t="str">
        <f>IF(OR(BadRunsEye!$D73="Pass",BadRunsEye!$D73="Borderline Pass"),BadRunsEye!$A73,0)</f>
        <v>150910_M00766_0130_000000000-AGJGG</v>
      </c>
      <c r="C73" s="5" t="str">
        <f t="shared" si="8"/>
        <v>same</v>
      </c>
      <c r="H73" s="5" t="str">
        <f t="shared" si="9"/>
        <v>no</v>
      </c>
      <c r="I73" s="5" t="str">
        <f t="shared" si="10"/>
        <v>no</v>
      </c>
      <c r="J73" s="5" t="str">
        <f t="shared" si="11"/>
        <v>no</v>
      </c>
      <c r="K73" s="5" t="str">
        <f t="shared" si="12"/>
        <v>yes</v>
      </c>
      <c r="L73" s="23">
        <f>IF(AnalyDataCD!$AH73="fail",AnalyData!$A73,0)</f>
        <v>0</v>
      </c>
      <c r="M73" s="5">
        <f>IF(OR(BadRunsEye!$D73="Fail",BadRunsEye!$D73="Borderline Fail"),BadRunsEye!$A73,0)</f>
        <v>0</v>
      </c>
      <c r="N73" s="5" t="str">
        <f t="shared" si="13"/>
        <v>same</v>
      </c>
    </row>
    <row r="74" spans="1:27" s="5" customFormat="1" x14ac:dyDescent="0.3">
      <c r="A74" s="5" t="str">
        <f>IF(AnalyDataCD!$AH74="pass",AnalyDataCD!$A74,0)</f>
        <v>150916_M02641_0025_000000000-AFN33</v>
      </c>
      <c r="B74" s="5" t="str">
        <f>IF(OR(BadRunsEye!$D74="Pass",BadRunsEye!$D74="Borderline Pass"),BadRunsEye!$A74,0)</f>
        <v>150916_M02641_0025_000000000-AFN33</v>
      </c>
      <c r="C74" s="5" t="str">
        <f t="shared" si="8"/>
        <v>same</v>
      </c>
      <c r="H74" s="5" t="str">
        <f t="shared" si="9"/>
        <v>no</v>
      </c>
      <c r="I74" s="5" t="str">
        <f t="shared" si="10"/>
        <v>no</v>
      </c>
      <c r="J74" s="5" t="str">
        <f t="shared" si="11"/>
        <v>no</v>
      </c>
      <c r="K74" s="5" t="str">
        <f t="shared" si="12"/>
        <v>yes</v>
      </c>
      <c r="L74" s="23">
        <f>IF(AnalyDataCD!$AH74="fail",AnalyData!$A74,0)</f>
        <v>0</v>
      </c>
      <c r="M74" s="5">
        <f>IF(OR(BadRunsEye!$D74="Fail",BadRunsEye!$D74="Borderline Fail"),BadRunsEye!$A74,0)</f>
        <v>0</v>
      </c>
      <c r="N74" s="5" t="str">
        <f t="shared" si="13"/>
        <v>same</v>
      </c>
    </row>
    <row r="75" spans="1:27" x14ac:dyDescent="0.3">
      <c r="A75" s="5" t="str">
        <f>IF(AnalyDataCD!$AH75="pass",AnalyDataCD!$A75,0)</f>
        <v>150917_M02641_0026_000000000-AFN0A</v>
      </c>
      <c r="B75" s="5" t="str">
        <f>IF(OR(BadRunsEye!$D75="Pass",BadRunsEye!$D75="Borderline Pass"),BadRunsEye!$A75,0)</f>
        <v>150917_M02641_0026_000000000-AFN0A</v>
      </c>
      <c r="C75" s="5" t="str">
        <f t="shared" si="8"/>
        <v>same</v>
      </c>
      <c r="D75" s="5"/>
      <c r="E75" s="5"/>
      <c r="F75" s="5"/>
      <c r="H75" s="23" t="str">
        <f t="shared" si="9"/>
        <v>no</v>
      </c>
      <c r="I75" s="23" t="str">
        <f t="shared" si="10"/>
        <v>no</v>
      </c>
      <c r="J75" s="23" t="str">
        <f t="shared" si="11"/>
        <v>no</v>
      </c>
      <c r="K75" s="6" t="str">
        <f t="shared" si="12"/>
        <v>yes</v>
      </c>
      <c r="L75" s="23">
        <f>IF(AnalyDataCD!$AH75="fail",AnalyData!$A75,0)</f>
        <v>0</v>
      </c>
      <c r="M75" s="5">
        <f>IF(OR(BadRunsEye!$D75="Fail",BadRunsEye!$D75="Borderline Fail"),BadRunsEye!$A75,0)</f>
        <v>0</v>
      </c>
      <c r="N75" s="5" t="str">
        <f t="shared" si="13"/>
        <v>same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 t="str">
        <f>IF(AnalyDataCD!$AH76="pass",AnalyDataCD!$A76,0)</f>
        <v>150918_M00766_0133_000000000-AH985</v>
      </c>
      <c r="B76" s="5" t="str">
        <f>IF(OR(BadRunsEye!$D76="Pass",BadRunsEye!$D76="Borderline Pass"),BadRunsEye!$A76,0)</f>
        <v>150918_M00766_0133_000000000-AH985</v>
      </c>
      <c r="C76" s="5" t="str">
        <f t="shared" si="8"/>
        <v>same</v>
      </c>
      <c r="D76" s="5"/>
      <c r="E76" s="5"/>
      <c r="F76" s="5"/>
      <c r="H76" s="23" t="str">
        <f t="shared" si="9"/>
        <v>no</v>
      </c>
      <c r="I76" s="23" t="str">
        <f t="shared" si="10"/>
        <v>no</v>
      </c>
      <c r="J76" s="23" t="str">
        <f t="shared" si="11"/>
        <v>no</v>
      </c>
      <c r="K76" s="6" t="str">
        <f t="shared" si="12"/>
        <v>yes</v>
      </c>
      <c r="L76" s="23">
        <f>IF(AnalyDataCD!$AH76="fail",AnalyData!$A76,0)</f>
        <v>0</v>
      </c>
      <c r="M76" s="5">
        <f>IF(OR(BadRunsEye!$D76="Fail",BadRunsEye!$D76="Borderline Fail"),BadRunsEye!$A76,0)</f>
        <v>0</v>
      </c>
      <c r="N76" s="5" t="str">
        <f t="shared" si="13"/>
        <v>same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s="5" customFormat="1" x14ac:dyDescent="0.3">
      <c r="A77" s="5" t="str">
        <f>IF(AnalyDataCD!$AH77="pass",AnalyDataCD!$A77,0)</f>
        <v>150923_M00766_0134_000000000-AFN32</v>
      </c>
      <c r="B77" s="5" t="str">
        <f>IF(OR(BadRunsEye!$D77="Pass",BadRunsEye!$D77="Borderline Pass"),BadRunsEye!$A77,0)</f>
        <v>150923_M00766_0134_000000000-AFN32</v>
      </c>
      <c r="C77" s="5" t="str">
        <f t="shared" si="8"/>
        <v>same</v>
      </c>
      <c r="H77" s="5" t="str">
        <f t="shared" si="9"/>
        <v>no</v>
      </c>
      <c r="I77" s="5" t="str">
        <f t="shared" si="10"/>
        <v>no</v>
      </c>
      <c r="J77" s="5" t="str">
        <f t="shared" si="11"/>
        <v>no</v>
      </c>
      <c r="K77" s="5" t="str">
        <f t="shared" si="12"/>
        <v>yes</v>
      </c>
      <c r="L77" s="23">
        <f>IF(AnalyDataCD!$AH77="fail",AnalyData!$A77,0)</f>
        <v>0</v>
      </c>
      <c r="M77" s="5">
        <f>IF(OR(BadRunsEye!$D77="Fail",BadRunsEye!$D77="Borderline Fail"),BadRunsEye!$A77,0)</f>
        <v>0</v>
      </c>
      <c r="N77" s="5" t="str">
        <f t="shared" si="13"/>
        <v>same</v>
      </c>
    </row>
    <row r="78" spans="1:27" s="5" customFormat="1" x14ac:dyDescent="0.3">
      <c r="A78" s="5" t="str">
        <f>IF(AnalyDataCD!$AH78="pass",AnalyDataCD!$A78,0)</f>
        <v>150924_M02641_0027_000000000-AGJGM</v>
      </c>
      <c r="B78" s="5" t="str">
        <f>IF(OR(BadRunsEye!$D78="Pass",BadRunsEye!$D78="Borderline Pass"),BadRunsEye!$A78,0)</f>
        <v>150924_M02641_0027_000000000-AGJGM</v>
      </c>
      <c r="C78" s="5" t="str">
        <f t="shared" si="8"/>
        <v>same</v>
      </c>
      <c r="H78" s="5" t="str">
        <f t="shared" si="9"/>
        <v>no</v>
      </c>
      <c r="I78" s="5" t="str">
        <f t="shared" si="10"/>
        <v>no</v>
      </c>
      <c r="J78" s="5" t="str">
        <f t="shared" si="11"/>
        <v>no</v>
      </c>
      <c r="K78" s="5" t="str">
        <f t="shared" si="12"/>
        <v>yes</v>
      </c>
      <c r="L78" s="23">
        <f>IF(AnalyDataCD!$AH78="fail",AnalyData!$A78,0)</f>
        <v>0</v>
      </c>
      <c r="M78" s="5">
        <f>IF(OR(BadRunsEye!$D78="Fail",BadRunsEye!$D78="Borderline Fail"),BadRunsEye!$A78,0)</f>
        <v>0</v>
      </c>
      <c r="N78" s="5" t="str">
        <f t="shared" si="13"/>
        <v>same</v>
      </c>
    </row>
    <row r="79" spans="1:27" x14ac:dyDescent="0.3">
      <c r="A79" s="5" t="str">
        <f>IF(AnalyDataCD!$AH79="pass",AnalyDataCD!$A79,0)</f>
        <v>150925_M00766_0135_000000000-AFL75</v>
      </c>
      <c r="B79" s="5" t="str">
        <f>IF(OR(BadRunsEye!$D79="Pass",BadRunsEye!$D79="Borderline Pass"),BadRunsEye!$A79,0)</f>
        <v>150925_M00766_0135_000000000-AFL75</v>
      </c>
      <c r="C79" s="5" t="str">
        <f t="shared" si="8"/>
        <v>same</v>
      </c>
      <c r="D79" s="5"/>
      <c r="E79" s="5"/>
      <c r="F79" s="5"/>
      <c r="H79" s="23" t="str">
        <f t="shared" si="9"/>
        <v>no</v>
      </c>
      <c r="I79" s="23" t="str">
        <f t="shared" si="10"/>
        <v>no</v>
      </c>
      <c r="J79" s="23" t="str">
        <f t="shared" si="11"/>
        <v>no</v>
      </c>
      <c r="K79" s="6" t="str">
        <f t="shared" si="12"/>
        <v>yes</v>
      </c>
      <c r="L79" s="23">
        <f>IF(AnalyDataCD!$AH79="fail",AnalyData!$A79,0)</f>
        <v>0</v>
      </c>
      <c r="M79" s="5">
        <f>IF(OR(BadRunsEye!$D79="Fail",BadRunsEye!$D79="Borderline Fail"),BadRunsEye!$A79,0)</f>
        <v>0</v>
      </c>
      <c r="N79" s="5" t="str">
        <f t="shared" si="13"/>
        <v>same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s="5" customFormat="1" x14ac:dyDescent="0.3">
      <c r="A80" s="5" t="str">
        <f>IF(AnalyDataCD!$AH80="pass",AnalyDataCD!$A80,0)</f>
        <v>150929_M02641_0030_000000000-AFWJ3</v>
      </c>
      <c r="B80" s="5" t="str">
        <f>IF(OR(BadRunsEye!$D80="Pass",BadRunsEye!$D80="Borderline Pass"),BadRunsEye!$A80,0)</f>
        <v>150929_M02641_0030_000000000-AFWJ3</v>
      </c>
      <c r="C80" s="5" t="str">
        <f t="shared" si="8"/>
        <v>same</v>
      </c>
      <c r="H80" s="5" t="str">
        <f t="shared" si="9"/>
        <v>no</v>
      </c>
      <c r="I80" s="5" t="str">
        <f t="shared" si="10"/>
        <v>no</v>
      </c>
      <c r="J80" s="5" t="str">
        <f t="shared" si="11"/>
        <v>no</v>
      </c>
      <c r="K80" s="5" t="str">
        <f t="shared" si="12"/>
        <v>yes</v>
      </c>
      <c r="L80" s="23">
        <f>IF(AnalyDataCD!$AH80="fail",AnalyData!$A80,0)</f>
        <v>0</v>
      </c>
      <c r="M80" s="5">
        <f>IF(OR(BadRunsEye!$D80="Fail",BadRunsEye!$D80="Borderline Fail"),BadRunsEye!$A80,0)</f>
        <v>0</v>
      </c>
      <c r="N80" s="5" t="str">
        <f t="shared" si="13"/>
        <v>same</v>
      </c>
    </row>
    <row r="81" spans="1:27" s="5" customFormat="1" x14ac:dyDescent="0.3">
      <c r="A81" s="5" t="str">
        <f>IF(AnalyDataCD!$AH81="pass",AnalyDataCD!$A81,0)</f>
        <v>150930_M00766_0138_000000000-AH4BR</v>
      </c>
      <c r="B81" s="5" t="str">
        <f>IF(OR(BadRunsEye!$D81="Pass",BadRunsEye!$D81="Borderline Pass"),BadRunsEye!$A81,0)</f>
        <v>150930_M00766_0138_000000000-AH4BR</v>
      </c>
      <c r="C81" s="5" t="str">
        <f t="shared" si="8"/>
        <v>same</v>
      </c>
      <c r="H81" s="5" t="str">
        <f t="shared" si="9"/>
        <v>no</v>
      </c>
      <c r="I81" s="5" t="str">
        <f t="shared" si="10"/>
        <v>no</v>
      </c>
      <c r="J81" s="5" t="str">
        <f t="shared" si="11"/>
        <v>no</v>
      </c>
      <c r="K81" s="5" t="str">
        <f t="shared" si="12"/>
        <v>yes</v>
      </c>
      <c r="L81" s="23">
        <f>IF(AnalyDataCD!$AH81="fail",AnalyData!$A81,0)</f>
        <v>0</v>
      </c>
      <c r="M81" s="5">
        <f>IF(OR(BadRunsEye!$D81="Fail",BadRunsEye!$D81="Borderline Fail"),BadRunsEye!$A81,0)</f>
        <v>0</v>
      </c>
      <c r="N81" s="5" t="str">
        <f t="shared" si="13"/>
        <v>same</v>
      </c>
    </row>
    <row r="82" spans="1:27" s="5" customFormat="1" x14ac:dyDescent="0.3">
      <c r="A82" s="5" t="str">
        <f>IF(AnalyDataCD!$AH82="pass",AnalyDataCD!$A82,0)</f>
        <v>151005_M02641_0034_000000000-AH9ML</v>
      </c>
      <c r="B82" s="5" t="str">
        <f>IF(OR(BadRunsEye!$D82="Pass",BadRunsEye!$D82="Borderline Pass"),BadRunsEye!$A82,0)</f>
        <v>151005_M02641_0034_000000000-AH9ML</v>
      </c>
      <c r="C82" s="5" t="str">
        <f t="shared" si="8"/>
        <v>same</v>
      </c>
      <c r="H82" s="5" t="str">
        <f t="shared" si="9"/>
        <v>no</v>
      </c>
      <c r="I82" s="5" t="str">
        <f t="shared" si="10"/>
        <v>no</v>
      </c>
      <c r="J82" s="5" t="str">
        <f t="shared" si="11"/>
        <v>no</v>
      </c>
      <c r="K82" s="5" t="str">
        <f t="shared" si="12"/>
        <v>yes</v>
      </c>
      <c r="L82" s="23">
        <f>IF(AnalyDataCD!$AH82="fail",AnalyData!$A82,0)</f>
        <v>0</v>
      </c>
      <c r="M82" s="5">
        <f>IF(OR(BadRunsEye!$D82="Fail",BadRunsEye!$D82="Borderline Fail"),BadRunsEye!$A82,0)</f>
        <v>0</v>
      </c>
      <c r="N82" s="5" t="str">
        <f t="shared" si="13"/>
        <v>same</v>
      </c>
    </row>
    <row r="83" spans="1:27" x14ac:dyDescent="0.3">
      <c r="A83" s="5" t="str">
        <f>IF(AnalyDataCD!$AH83="pass",AnalyDataCD!$A83,0)</f>
        <v>151008_M02641_0035_000000000-AFL73</v>
      </c>
      <c r="B83" s="5" t="str">
        <f>IF(OR(BadRunsEye!$D83="Pass",BadRunsEye!$D83="Borderline Pass"),BadRunsEye!$A83,0)</f>
        <v>151008_M02641_0035_000000000-AFL73</v>
      </c>
      <c r="C83" s="5" t="str">
        <f t="shared" si="8"/>
        <v>same</v>
      </c>
      <c r="D83" s="5"/>
      <c r="E83" s="5"/>
      <c r="F83" s="5"/>
      <c r="H83" s="23" t="str">
        <f t="shared" si="9"/>
        <v>no</v>
      </c>
      <c r="I83" s="23" t="str">
        <f t="shared" si="10"/>
        <v>no</v>
      </c>
      <c r="J83" s="23" t="str">
        <f t="shared" si="11"/>
        <v>no</v>
      </c>
      <c r="K83" s="6" t="str">
        <f t="shared" si="12"/>
        <v>yes</v>
      </c>
      <c r="L83" s="23">
        <f>IF(AnalyDataCD!$AH83="fail",AnalyData!$A83,0)</f>
        <v>0</v>
      </c>
      <c r="M83" s="5">
        <f>IF(OR(BadRunsEye!$D83="Fail",BadRunsEye!$D83="Borderline Fail"),BadRunsEye!$A83,0)</f>
        <v>0</v>
      </c>
      <c r="N83" s="5" t="str">
        <f t="shared" si="13"/>
        <v>same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 t="str">
        <f>IF(AnalyDataCD!$AH84="pass",AnalyDataCD!$A84,0)</f>
        <v>151013_M02641_0038_000000000-AFLW0</v>
      </c>
      <c r="B84" s="5" t="str">
        <f>IF(OR(BadRunsEye!$D84="Pass",BadRunsEye!$D84="Borderline Pass"),BadRunsEye!$A84,0)</f>
        <v>151013_M02641_0038_000000000-AFLW0</v>
      </c>
      <c r="C84" s="5" t="str">
        <f t="shared" si="8"/>
        <v>same</v>
      </c>
      <c r="D84" s="5"/>
      <c r="E84" s="5"/>
      <c r="F84" s="5"/>
      <c r="H84" s="23" t="str">
        <f t="shared" si="9"/>
        <v>no</v>
      </c>
      <c r="I84" s="23" t="str">
        <f t="shared" si="10"/>
        <v>no</v>
      </c>
      <c r="J84" s="23" t="str">
        <f t="shared" si="11"/>
        <v>no</v>
      </c>
      <c r="K84" s="6" t="str">
        <f t="shared" si="12"/>
        <v>yes</v>
      </c>
      <c r="L84" s="23">
        <f>IF(AnalyDataCD!$AH84="fail",AnalyData!$A84,0)</f>
        <v>0</v>
      </c>
      <c r="M84" s="5">
        <f>IF(OR(BadRunsEye!$D84="Fail",BadRunsEye!$D84="Borderline Fail"),BadRunsEye!$A84,0)</f>
        <v>0</v>
      </c>
      <c r="N84" s="5" t="str">
        <f t="shared" si="13"/>
        <v>same</v>
      </c>
      <c r="O84" s="5"/>
      <c r="P84" s="5"/>
      <c r="Q84" s="5"/>
      <c r="R84" s="13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 t="str">
        <f>IF(AnalyDataCD!$AH85="pass",AnalyDataCD!$A85,0)</f>
        <v>151014_M02641_0039_000000000-AFLFV</v>
      </c>
      <c r="B85" s="5" t="str">
        <f>IF(OR(BadRunsEye!$D85="Pass",BadRunsEye!$D85="Borderline Pass"),BadRunsEye!$A85,0)</f>
        <v>151014_M02641_0039_000000000-AFLFV</v>
      </c>
      <c r="C85" s="5" t="str">
        <f t="shared" si="8"/>
        <v>same</v>
      </c>
      <c r="D85" s="5"/>
      <c r="E85" s="5"/>
      <c r="F85" s="5"/>
      <c r="H85" s="23" t="str">
        <f t="shared" si="9"/>
        <v>no</v>
      </c>
      <c r="I85" s="23" t="str">
        <f t="shared" si="10"/>
        <v>no</v>
      </c>
      <c r="J85" s="23" t="str">
        <f t="shared" si="11"/>
        <v>no</v>
      </c>
      <c r="K85" s="6" t="str">
        <f t="shared" si="12"/>
        <v>yes</v>
      </c>
      <c r="L85" s="23">
        <f>IF(AnalyDataCD!$AH85="fail",AnalyData!$A85,0)</f>
        <v>0</v>
      </c>
      <c r="M85" s="5">
        <f>IF(OR(BadRunsEye!$D85="Fail",BadRunsEye!$D85="Borderline Fail"),BadRunsEye!$A85,0)</f>
        <v>0</v>
      </c>
      <c r="N85" s="5" t="str">
        <f t="shared" si="13"/>
        <v>same</v>
      </c>
      <c r="O85" s="5"/>
      <c r="P85" s="5"/>
      <c r="Q85" s="5"/>
      <c r="R85" s="13"/>
      <c r="S85" s="5"/>
      <c r="T85" s="5"/>
      <c r="U85" s="5"/>
      <c r="V85" s="5"/>
      <c r="W85" s="5"/>
      <c r="X85" s="5"/>
      <c r="Y85" s="5"/>
      <c r="Z85" s="5"/>
      <c r="AA85" s="5"/>
    </row>
    <row r="86" spans="1:27" s="5" customFormat="1" x14ac:dyDescent="0.3">
      <c r="A86" s="5" t="str">
        <f>IF(AnalyDataCD!$AH86="pass",AnalyDataCD!$A86,0)</f>
        <v>151015_M00766_0142_000000000-AJD8B</v>
      </c>
      <c r="B86" s="5" t="str">
        <f>IF(OR(BadRunsEye!$D86="Pass",BadRunsEye!$D86="Borderline Pass"),BadRunsEye!$A86,0)</f>
        <v>151015_M00766_0142_000000000-AJD8B</v>
      </c>
      <c r="C86" s="5" t="str">
        <f t="shared" si="8"/>
        <v>same</v>
      </c>
      <c r="H86" s="5" t="str">
        <f t="shared" si="9"/>
        <v>no</v>
      </c>
      <c r="I86" s="5" t="str">
        <f t="shared" si="10"/>
        <v>no</v>
      </c>
      <c r="J86" s="5" t="str">
        <f t="shared" si="11"/>
        <v>no</v>
      </c>
      <c r="K86" s="5" t="str">
        <f t="shared" si="12"/>
        <v>yes</v>
      </c>
      <c r="L86" s="23">
        <f>IF(AnalyDataCD!$AH86="fail",AnalyData!$A86,0)</f>
        <v>0</v>
      </c>
      <c r="M86" s="5">
        <f>IF(OR(BadRunsEye!$D86="Fail",BadRunsEye!$D86="Borderline Fail"),BadRunsEye!$A86,0)</f>
        <v>0</v>
      </c>
      <c r="N86" s="5" t="str">
        <f t="shared" si="13"/>
        <v>same</v>
      </c>
    </row>
    <row r="87" spans="1:27" x14ac:dyDescent="0.3">
      <c r="A87" s="5" t="str">
        <f>IF(AnalyDataCD!$AH87="pass",AnalyDataCD!$A87,0)</f>
        <v>151021_M02641_0041_000000000-AGHAA</v>
      </c>
      <c r="B87" s="5" t="str">
        <f>IF(OR(BadRunsEye!$D87="Pass",BadRunsEye!$D87="Borderline Pass"),BadRunsEye!$A87,0)</f>
        <v>151021_M02641_0041_000000000-AGHAA</v>
      </c>
      <c r="C87" s="5" t="str">
        <f t="shared" si="8"/>
        <v>same</v>
      </c>
      <c r="D87" s="5"/>
      <c r="E87" s="5"/>
      <c r="F87" s="5"/>
      <c r="H87" s="6" t="str">
        <f t="shared" si="9"/>
        <v>no</v>
      </c>
      <c r="I87" s="23" t="str">
        <f t="shared" si="10"/>
        <v>no</v>
      </c>
      <c r="J87" s="23" t="str">
        <f t="shared" si="11"/>
        <v>no</v>
      </c>
      <c r="K87" s="23" t="str">
        <f t="shared" si="12"/>
        <v>yes</v>
      </c>
      <c r="L87" s="23">
        <f>IF(AnalyDataCD!$AH87="fail",AnalyData!$A87,0)</f>
        <v>0</v>
      </c>
      <c r="M87" s="5">
        <f>IF(OR(BadRunsEye!$D87="Fail",BadRunsEye!$D87="Borderline Fail"),BadRunsEye!$A87,0)</f>
        <v>0</v>
      </c>
      <c r="N87" s="5" t="str">
        <f t="shared" si="13"/>
        <v>same</v>
      </c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>
        <f>IF(AnalyDataCD!$AH88="pass",AnalyDataCD!$A88,0)</f>
        <v>0</v>
      </c>
      <c r="B88" s="8" t="str">
        <f>IF(OR(BadRunsEye!$D88="Pass",BadRunsEye!$D88="Borderline Pass"),BadRunsEye!$A88,0)</f>
        <v>151022_M00766_0146_000000000-AFN3B</v>
      </c>
      <c r="C88" s="8" t="str">
        <f t="shared" si="8"/>
        <v>diff</v>
      </c>
      <c r="D88" s="8" t="s">
        <v>202</v>
      </c>
      <c r="E88" s="8"/>
      <c r="F88" s="8" t="str">
        <f t="shared" ref="F88:F89" si="14">IF(D88=A88,"yes","no")</f>
        <v>no</v>
      </c>
      <c r="H88" s="23" t="str">
        <f t="shared" si="9"/>
        <v>yes</v>
      </c>
      <c r="I88" s="23" t="str">
        <f t="shared" si="10"/>
        <v>no</v>
      </c>
      <c r="J88" s="6" t="str">
        <f t="shared" si="11"/>
        <v>no</v>
      </c>
      <c r="K88" s="23" t="str">
        <f t="shared" si="12"/>
        <v>no</v>
      </c>
      <c r="L88" s="23" t="str">
        <f>IF(AnalyDataCD!$AH88="fail",AnalyData!$A88,0)</f>
        <v>151022_M00766_0146_000000000-AFN3B</v>
      </c>
      <c r="M88" s="5">
        <f>IF(OR(BadRunsEye!$D88="Fail",BadRunsEye!$D88="Borderline Fail"),BadRunsEye!$A88,0)</f>
        <v>0</v>
      </c>
      <c r="N88" s="5" t="str">
        <f t="shared" si="13"/>
        <v>diff</v>
      </c>
      <c r="O88" s="8" t="s">
        <v>202</v>
      </c>
      <c r="P88" s="8"/>
      <c r="Q88" s="8" t="str">
        <f t="shared" ref="Q88:Q89" si="15">IF(O88=L88,"yes","no")</f>
        <v>yes</v>
      </c>
      <c r="R88" s="5"/>
      <c r="S88" s="12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>
        <f>IF(AnalyDataCD!$AH89="pass",AnalyDataCD!$A89,0)</f>
        <v>0</v>
      </c>
      <c r="B89" s="8" t="str">
        <f>IF(OR(BadRunsEye!$D89="Pass",BadRunsEye!$D89="Borderline Pass"),BadRunsEye!$A89,0)</f>
        <v>151023_M00766_0147_000000000-AFN37</v>
      </c>
      <c r="C89" s="8" t="str">
        <f t="shared" si="8"/>
        <v>diff</v>
      </c>
      <c r="D89" s="8" t="s">
        <v>203</v>
      </c>
      <c r="E89" s="8"/>
      <c r="F89" s="8" t="str">
        <f t="shared" si="14"/>
        <v>no</v>
      </c>
      <c r="H89" s="23" t="str">
        <f t="shared" si="9"/>
        <v>yes</v>
      </c>
      <c r="I89" s="23" t="str">
        <f t="shared" si="10"/>
        <v>no</v>
      </c>
      <c r="J89" s="23" t="str">
        <f t="shared" si="11"/>
        <v>no</v>
      </c>
      <c r="K89" s="6" t="str">
        <f t="shared" si="12"/>
        <v>no</v>
      </c>
      <c r="L89" s="23" t="str">
        <f>IF(AnalyDataCD!$AH89="fail",AnalyData!$A89,0)</f>
        <v>151023_M00766_0147_000000000-AFN37</v>
      </c>
      <c r="M89" s="5">
        <f>IF(OR(BadRunsEye!$D89="Fail",BadRunsEye!$D89="Borderline Fail"),BadRunsEye!$A89,0)</f>
        <v>0</v>
      </c>
      <c r="N89" s="5" t="str">
        <f t="shared" si="13"/>
        <v>diff</v>
      </c>
      <c r="O89" s="8" t="s">
        <v>203</v>
      </c>
      <c r="P89" s="8"/>
      <c r="Q89" s="8" t="str">
        <f t="shared" si="15"/>
        <v>yes</v>
      </c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s="5" customFormat="1" x14ac:dyDescent="0.3">
      <c r="A90" s="5" t="str">
        <f>IF(AnalyDataCD!$AH90="pass",AnalyDataCD!$A90,0)</f>
        <v>151028_M02641_0043_000000000-AFL74</v>
      </c>
      <c r="B90" s="5" t="str">
        <f>IF(OR(BadRunsEye!$D90="Pass",BadRunsEye!$D90="Borderline Pass"),BadRunsEye!$A90,0)</f>
        <v>151028_M02641_0043_000000000-AFL74</v>
      </c>
      <c r="C90" s="5" t="str">
        <f t="shared" si="8"/>
        <v>same</v>
      </c>
      <c r="H90" s="5" t="str">
        <f t="shared" si="9"/>
        <v>no</v>
      </c>
      <c r="I90" s="5" t="str">
        <f t="shared" si="10"/>
        <v>no</v>
      </c>
      <c r="J90" s="5" t="str">
        <f t="shared" si="11"/>
        <v>no</v>
      </c>
      <c r="K90" s="5" t="str">
        <f t="shared" si="12"/>
        <v>yes</v>
      </c>
      <c r="L90" s="23">
        <f>IF(AnalyDataCD!$AH90="fail",AnalyData!$A90,0)</f>
        <v>0</v>
      </c>
      <c r="M90" s="5">
        <f>IF(OR(BadRunsEye!$D90="Fail",BadRunsEye!$D90="Borderline Fail"),BadRunsEye!$A90,0)</f>
        <v>0</v>
      </c>
      <c r="N90" s="5" t="str">
        <f t="shared" si="13"/>
        <v>same</v>
      </c>
    </row>
    <row r="91" spans="1:27" s="5" customFormat="1" x14ac:dyDescent="0.3">
      <c r="A91" s="5" t="str">
        <f>IF(AnalyDataCD!$AH91="pass",AnalyDataCD!$A91,0)</f>
        <v>151030_M00766_0150_000000000-AFLDT</v>
      </c>
      <c r="B91" s="5" t="str">
        <f>IF(OR(BadRunsEye!$D91="Pass",BadRunsEye!$D91="Borderline Pass"),BadRunsEye!$A91,0)</f>
        <v>151030_M00766_0150_000000000-AFLDT</v>
      </c>
      <c r="C91" s="5" t="str">
        <f t="shared" si="8"/>
        <v>same</v>
      </c>
      <c r="H91" s="5" t="str">
        <f t="shared" si="9"/>
        <v>no</v>
      </c>
      <c r="I91" s="5" t="str">
        <f t="shared" si="10"/>
        <v>no</v>
      </c>
      <c r="J91" s="5" t="str">
        <f t="shared" si="11"/>
        <v>no</v>
      </c>
      <c r="K91" s="5" t="str">
        <f t="shared" si="12"/>
        <v>yes</v>
      </c>
      <c r="L91" s="23">
        <f>IF(AnalyDataCD!$AH91="fail",AnalyData!$A91,0)</f>
        <v>0</v>
      </c>
      <c r="M91" s="5">
        <f>IF(OR(BadRunsEye!$D91="Fail",BadRunsEye!$D91="Borderline Fail"),BadRunsEye!$A91,0)</f>
        <v>0</v>
      </c>
      <c r="N91" s="5" t="str">
        <f t="shared" si="13"/>
        <v>same</v>
      </c>
    </row>
    <row r="92" spans="1:27" s="5" customFormat="1" x14ac:dyDescent="0.3">
      <c r="A92" s="5" t="str">
        <f>IF(AnalyDataCD!$AH92="pass",AnalyDataCD!$A92,0)</f>
        <v>151030_M02641_0044_000000000-AJHLJ</v>
      </c>
      <c r="B92" s="5" t="str">
        <f>IF(OR(BadRunsEye!$D92="Pass",BadRunsEye!$D92="Borderline Pass"),BadRunsEye!$A92,0)</f>
        <v>151030_M02641_0044_000000000-AJHLJ</v>
      </c>
      <c r="C92" s="5" t="str">
        <f t="shared" si="8"/>
        <v>same</v>
      </c>
      <c r="H92" s="5" t="str">
        <f t="shared" si="9"/>
        <v>no</v>
      </c>
      <c r="I92" s="5" t="str">
        <f t="shared" si="10"/>
        <v>no</v>
      </c>
      <c r="J92" s="5" t="str">
        <f t="shared" si="11"/>
        <v>no</v>
      </c>
      <c r="K92" s="5" t="str">
        <f t="shared" si="12"/>
        <v>yes</v>
      </c>
      <c r="L92" s="23">
        <f>IF(AnalyDataCD!$AH92="fail",AnalyData!$A92,0)</f>
        <v>0</v>
      </c>
      <c r="M92" s="5">
        <f>IF(OR(BadRunsEye!$D92="Fail",BadRunsEye!$D92="Borderline Fail"),BadRunsEye!$A92,0)</f>
        <v>0</v>
      </c>
      <c r="N92" s="5" t="str">
        <f t="shared" si="13"/>
        <v>same</v>
      </c>
    </row>
    <row r="93" spans="1:27" s="5" customFormat="1" x14ac:dyDescent="0.3">
      <c r="A93" s="5" t="str">
        <f>IF(AnalyDataCD!$AH93="pass",AnalyDataCD!$A93,0)</f>
        <v>151103_M02641_0046_000000000-AJ5Y7</v>
      </c>
      <c r="B93" s="5" t="str">
        <f>IF(OR(BadRunsEye!$D93="Pass",BadRunsEye!$D93="Borderline Pass"),BadRunsEye!$A93,0)</f>
        <v>151103_M02641_0046_000000000-AJ5Y7</v>
      </c>
      <c r="C93" s="5" t="str">
        <f t="shared" si="8"/>
        <v>same</v>
      </c>
      <c r="H93" s="5" t="str">
        <f t="shared" si="9"/>
        <v>no</v>
      </c>
      <c r="I93" s="5" t="str">
        <f t="shared" si="10"/>
        <v>no</v>
      </c>
      <c r="J93" s="5" t="str">
        <f t="shared" si="11"/>
        <v>no</v>
      </c>
      <c r="K93" s="5" t="str">
        <f t="shared" si="12"/>
        <v>yes</v>
      </c>
      <c r="L93" s="23">
        <f>IF(AnalyDataCD!$AH93="fail",AnalyData!$A93,0)</f>
        <v>0</v>
      </c>
      <c r="M93" s="5">
        <f>IF(OR(BadRunsEye!$D93="Fail",BadRunsEye!$D93="Borderline Fail"),BadRunsEye!$A93,0)</f>
        <v>0</v>
      </c>
      <c r="N93" s="5" t="str">
        <f t="shared" si="13"/>
        <v>same</v>
      </c>
    </row>
    <row r="94" spans="1:27" s="5" customFormat="1" x14ac:dyDescent="0.3">
      <c r="A94" s="5" t="str">
        <f>IF(AnalyDataCD!$AH94="pass",AnalyDataCD!$A94,0)</f>
        <v>151105_M02641_0047_000000000-AJF4E</v>
      </c>
      <c r="B94" s="5" t="str">
        <f>IF(OR(BadRunsEye!$D94="Pass",BadRunsEye!$D94="Borderline Pass"),BadRunsEye!$A94,0)</f>
        <v>151105_M02641_0047_000000000-AJF4E</v>
      </c>
      <c r="C94" s="5" t="str">
        <f t="shared" si="8"/>
        <v>same</v>
      </c>
      <c r="H94" s="5" t="str">
        <f t="shared" si="9"/>
        <v>no</v>
      </c>
      <c r="I94" s="5" t="str">
        <f t="shared" si="10"/>
        <v>no</v>
      </c>
      <c r="J94" s="5" t="str">
        <f t="shared" si="11"/>
        <v>no</v>
      </c>
      <c r="K94" s="5" t="str">
        <f t="shared" si="12"/>
        <v>yes</v>
      </c>
      <c r="L94" s="23">
        <f>IF(AnalyDataCD!$AH94="fail",AnalyData!$A94,0)</f>
        <v>0</v>
      </c>
      <c r="M94" s="5">
        <f>IF(OR(BadRunsEye!$D94="Fail",BadRunsEye!$D94="Borderline Fail"),BadRunsEye!$A94,0)</f>
        <v>0</v>
      </c>
      <c r="N94" s="5" t="str">
        <f t="shared" si="13"/>
        <v>same</v>
      </c>
    </row>
    <row r="95" spans="1:27" s="5" customFormat="1" x14ac:dyDescent="0.3">
      <c r="A95" s="5" t="str">
        <f>IF(AnalyDataCD!$AH95="pass",AnalyDataCD!$A95,0)</f>
        <v>151116_M02641_0050_000000000-AJ6L3</v>
      </c>
      <c r="B95" s="5" t="str">
        <f>IF(OR(BadRunsEye!$D95="Pass",BadRunsEye!$D95="Borderline Pass"),BadRunsEye!$A95,0)</f>
        <v>151116_M02641_0050_000000000-AJ6L3</v>
      </c>
      <c r="C95" s="5" t="str">
        <f t="shared" si="8"/>
        <v>same</v>
      </c>
      <c r="H95" s="5" t="str">
        <f t="shared" si="9"/>
        <v>no</v>
      </c>
      <c r="I95" s="5" t="str">
        <f t="shared" si="10"/>
        <v>no</v>
      </c>
      <c r="J95" s="5" t="str">
        <f t="shared" si="11"/>
        <v>no</v>
      </c>
      <c r="K95" s="5" t="str">
        <f t="shared" si="12"/>
        <v>yes</v>
      </c>
      <c r="L95" s="23">
        <f>IF(AnalyDataCD!$AH95="fail",AnalyData!$A95,0)</f>
        <v>0</v>
      </c>
      <c r="M95" s="5">
        <f>IF(OR(BadRunsEye!$D95="Fail",BadRunsEye!$D95="Borderline Fail"),BadRunsEye!$A95,0)</f>
        <v>0</v>
      </c>
      <c r="N95" s="5" t="str">
        <f t="shared" si="13"/>
        <v>same</v>
      </c>
    </row>
    <row r="96" spans="1:27" s="5" customFormat="1" x14ac:dyDescent="0.3">
      <c r="A96" s="5" t="str">
        <f>IF(AnalyDataCD!$AH96="pass",AnalyDataCD!$A96,0)</f>
        <v>151117_M00766_0155_000000000-AJ6LL</v>
      </c>
      <c r="B96" s="5" t="str">
        <f>IF(OR(BadRunsEye!$D96="Pass",BadRunsEye!$D96="Borderline Pass"),BadRunsEye!$A96,0)</f>
        <v>151117_M00766_0155_000000000-AJ6LL</v>
      </c>
      <c r="C96" s="5" t="str">
        <f t="shared" si="8"/>
        <v>same</v>
      </c>
      <c r="H96" s="5" t="str">
        <f t="shared" si="9"/>
        <v>no</v>
      </c>
      <c r="I96" s="5" t="str">
        <f t="shared" si="10"/>
        <v>no</v>
      </c>
      <c r="J96" s="5" t="str">
        <f t="shared" si="11"/>
        <v>no</v>
      </c>
      <c r="K96" s="5" t="str">
        <f t="shared" si="12"/>
        <v>yes</v>
      </c>
      <c r="L96" s="23">
        <f>IF(AnalyDataCD!$AH96="fail",AnalyData!$A96,0)</f>
        <v>0</v>
      </c>
      <c r="M96" s="5">
        <f>IF(OR(BadRunsEye!$D96="Fail",BadRunsEye!$D96="Borderline Fail"),BadRunsEye!$A96,0)</f>
        <v>0</v>
      </c>
      <c r="N96" s="5" t="str">
        <f t="shared" si="13"/>
        <v>same</v>
      </c>
    </row>
    <row r="97" spans="1:27" s="5" customFormat="1" x14ac:dyDescent="0.3">
      <c r="A97" s="5" t="str">
        <f>IF(AnalyDataCD!$AH97="pass",AnalyDataCD!$A97,0)</f>
        <v>151117_M02641_0051_000000000-AJF4A</v>
      </c>
      <c r="B97" s="5" t="str">
        <f>IF(OR(BadRunsEye!$D97="Pass",BadRunsEye!$D97="Borderline Pass"),BadRunsEye!$A97,0)</f>
        <v>151117_M02641_0051_000000000-AJF4A</v>
      </c>
      <c r="C97" s="5" t="str">
        <f t="shared" si="8"/>
        <v>same</v>
      </c>
      <c r="H97" s="5" t="str">
        <f t="shared" si="9"/>
        <v>no</v>
      </c>
      <c r="I97" s="5" t="str">
        <f t="shared" si="10"/>
        <v>no</v>
      </c>
      <c r="J97" s="5" t="str">
        <f t="shared" si="11"/>
        <v>no</v>
      </c>
      <c r="K97" s="5" t="str">
        <f t="shared" si="12"/>
        <v>yes</v>
      </c>
      <c r="L97" s="23">
        <f>IF(AnalyDataCD!$AH97="fail",AnalyData!$A97,0)</f>
        <v>0</v>
      </c>
      <c r="M97" s="5">
        <f>IF(OR(BadRunsEye!$D97="Fail",BadRunsEye!$D97="Borderline Fail"),BadRunsEye!$A97,0)</f>
        <v>0</v>
      </c>
      <c r="N97" s="5" t="str">
        <f t="shared" si="13"/>
        <v>same</v>
      </c>
    </row>
    <row r="98" spans="1:27" s="5" customFormat="1" x14ac:dyDescent="0.3">
      <c r="A98" s="5">
        <f>IF(AnalyDataCD!$AH98="pass",AnalyDataCD!$A98,0)</f>
        <v>0</v>
      </c>
      <c r="B98" s="5">
        <f>IF(OR(BadRunsEye!$D98="Pass",BadRunsEye!$D98="Borderline Pass"),BadRunsEye!$A98,0)</f>
        <v>0</v>
      </c>
      <c r="C98" s="5" t="str">
        <f t="shared" si="8"/>
        <v>same</v>
      </c>
      <c r="D98" s="13"/>
      <c r="E98" s="13"/>
      <c r="H98" s="5" t="str">
        <f t="shared" si="9"/>
        <v>no</v>
      </c>
      <c r="I98" s="5" t="str">
        <f t="shared" si="10"/>
        <v>no</v>
      </c>
      <c r="J98" s="5" t="str">
        <f t="shared" si="11"/>
        <v>yes</v>
      </c>
      <c r="K98" s="5" t="str">
        <f t="shared" si="12"/>
        <v>no</v>
      </c>
      <c r="L98" s="23" t="str">
        <f>IF(AnalyDataCD!$AH98="fail",AnalyData!$A98,0)</f>
        <v>151125_M02641_0053_000000000-AJJ3G</v>
      </c>
      <c r="M98" s="5" t="str">
        <f>IF(OR(BadRunsEye!$D98="Fail",BadRunsEye!$D98="Borderline Fail"),BadRunsEye!$A98,0)</f>
        <v>151125_M02641_0053_000000000-AJJ3G</v>
      </c>
      <c r="N98" s="5" t="str">
        <f t="shared" si="13"/>
        <v>same</v>
      </c>
      <c r="O98" s="13"/>
    </row>
    <row r="99" spans="1:27" s="5" customFormat="1" x14ac:dyDescent="0.3">
      <c r="A99" s="5" t="str">
        <f>IF(AnalyDataCD!$AH99="pass",AnalyDataCD!$A99,0)</f>
        <v>151126_M00766_0159_000000000-AJD7L</v>
      </c>
      <c r="B99" s="5" t="str">
        <f>IF(OR(BadRunsEye!$D99="Pass",BadRunsEye!$D99="Borderline Pass"),BadRunsEye!$A99,0)</f>
        <v>151126_M00766_0159_000000000-AJD7L</v>
      </c>
      <c r="C99" s="5" t="str">
        <f t="shared" si="8"/>
        <v>same</v>
      </c>
      <c r="H99" s="5" t="str">
        <f t="shared" si="9"/>
        <v>no</v>
      </c>
      <c r="I99" s="5" t="str">
        <f t="shared" si="10"/>
        <v>no</v>
      </c>
      <c r="J99" s="5" t="str">
        <f t="shared" si="11"/>
        <v>no</v>
      </c>
      <c r="K99" s="5" t="str">
        <f t="shared" si="12"/>
        <v>yes</v>
      </c>
      <c r="L99" s="23">
        <f>IF(AnalyDataCD!$AH99="fail",AnalyData!$A99,0)</f>
        <v>0</v>
      </c>
      <c r="M99" s="5">
        <f>IF(OR(BadRunsEye!$D99="Fail",BadRunsEye!$D99="Borderline Fail"),BadRunsEye!$A99,0)</f>
        <v>0</v>
      </c>
      <c r="N99" s="5" t="str">
        <f t="shared" si="13"/>
        <v>same</v>
      </c>
    </row>
    <row r="100" spans="1:27" s="5" customFormat="1" x14ac:dyDescent="0.3">
      <c r="A100" s="5" t="str">
        <f>IF(AnalyDataCD!$AH100="pass",AnalyDataCD!$A100,0)</f>
        <v>151126_M02641_0054_000000000-AJD7T</v>
      </c>
      <c r="B100" s="5" t="str">
        <f>IF(OR(BadRunsEye!$D100="Pass",BadRunsEye!$D100="Borderline Pass"),BadRunsEye!$A100,0)</f>
        <v>151126_M02641_0054_000000000-AJD7T</v>
      </c>
      <c r="C100" s="5" t="str">
        <f t="shared" si="8"/>
        <v>same</v>
      </c>
      <c r="H100" s="5" t="str">
        <f t="shared" si="9"/>
        <v>no</v>
      </c>
      <c r="I100" s="5" t="str">
        <f t="shared" si="10"/>
        <v>no</v>
      </c>
      <c r="J100" s="5" t="str">
        <f t="shared" si="11"/>
        <v>no</v>
      </c>
      <c r="K100" s="5" t="str">
        <f t="shared" si="12"/>
        <v>yes</v>
      </c>
      <c r="L100" s="23">
        <f>IF(AnalyDataCD!$AH100="fail",AnalyData!$A100,0)</f>
        <v>0</v>
      </c>
      <c r="M100" s="5">
        <f>IF(OR(BadRunsEye!$D100="Fail",BadRunsEye!$D100="Borderline Fail"),BadRunsEye!$A100,0)</f>
        <v>0</v>
      </c>
      <c r="N100" s="5" t="str">
        <f t="shared" si="13"/>
        <v>same</v>
      </c>
    </row>
    <row r="101" spans="1:27" s="5" customFormat="1" x14ac:dyDescent="0.3">
      <c r="A101" s="5" t="str">
        <f>IF(AnalyDataCD!$AH101="pass",AnalyDataCD!$A101,0)</f>
        <v>151127_M00766_0161_000000000-AJERP</v>
      </c>
      <c r="B101" s="5" t="str">
        <f>IF(OR(BadRunsEye!$D101="Pass",BadRunsEye!$D101="Borderline Pass"),BadRunsEye!$A101,0)</f>
        <v>151127_M00766_0161_000000000-AJERP</v>
      </c>
      <c r="C101" s="5" t="str">
        <f t="shared" si="8"/>
        <v>same</v>
      </c>
      <c r="H101" s="5" t="str">
        <f t="shared" si="9"/>
        <v>no</v>
      </c>
      <c r="I101" s="5" t="str">
        <f t="shared" si="10"/>
        <v>no</v>
      </c>
      <c r="J101" s="5" t="str">
        <f t="shared" si="11"/>
        <v>no</v>
      </c>
      <c r="K101" s="5" t="str">
        <f t="shared" si="12"/>
        <v>yes</v>
      </c>
      <c r="L101" s="23">
        <f>IF(AnalyDataCD!$AH101="fail",AnalyData!$A101,0)</f>
        <v>0</v>
      </c>
      <c r="M101" s="5">
        <f>IF(OR(BadRunsEye!$D101="Fail",BadRunsEye!$D101="Borderline Fail"),BadRunsEye!$A101,0)</f>
        <v>0</v>
      </c>
      <c r="N101" s="5" t="str">
        <f t="shared" si="13"/>
        <v>same</v>
      </c>
      <c r="S101" s="12"/>
      <c r="T101" s="12"/>
    </row>
    <row r="102" spans="1:27" s="5" customFormat="1" x14ac:dyDescent="0.3">
      <c r="A102" s="5" t="str">
        <f>IF(AnalyDataCD!$AH102="pass",AnalyDataCD!$A102,0)</f>
        <v>151201_M02641_0055_000000000-AJ6B2</v>
      </c>
      <c r="B102" s="5" t="str">
        <f>IF(OR(BadRunsEye!$D102="Pass",BadRunsEye!$D102="Borderline Pass"),BadRunsEye!$A102,0)</f>
        <v>151201_M02641_0055_000000000-AJ6B2</v>
      </c>
      <c r="C102" s="5" t="str">
        <f t="shared" si="8"/>
        <v>same</v>
      </c>
      <c r="H102" s="5" t="str">
        <f t="shared" si="9"/>
        <v>no</v>
      </c>
      <c r="I102" s="5" t="str">
        <f t="shared" si="10"/>
        <v>no</v>
      </c>
      <c r="J102" s="5" t="str">
        <f t="shared" si="11"/>
        <v>no</v>
      </c>
      <c r="K102" s="5" t="str">
        <f t="shared" si="12"/>
        <v>yes</v>
      </c>
      <c r="L102" s="23">
        <f>IF(AnalyDataCD!$AH102="fail",AnalyData!$A102,0)</f>
        <v>0</v>
      </c>
      <c r="M102" s="5">
        <f>IF(OR(BadRunsEye!$D102="Fail",BadRunsEye!$D102="Borderline Fail"),BadRunsEye!$A102,0)</f>
        <v>0</v>
      </c>
      <c r="N102" s="5" t="str">
        <f t="shared" si="13"/>
        <v>same</v>
      </c>
      <c r="S102" s="12"/>
      <c r="T102" s="12"/>
    </row>
    <row r="103" spans="1:27" s="5" customFormat="1" x14ac:dyDescent="0.3">
      <c r="A103" s="5" t="str">
        <f>IF(AnalyDataCD!$AH103="pass",AnalyDataCD!$A103,0)</f>
        <v>151203_M00766_0165_000000000-AJFAA</v>
      </c>
      <c r="B103" s="5" t="str">
        <f>IF(OR(BadRunsEye!$D103="Pass",BadRunsEye!$D103="Borderline Pass"),BadRunsEye!$A103,0)</f>
        <v>151203_M00766_0165_000000000-AJFAA</v>
      </c>
      <c r="C103" s="5" t="str">
        <f t="shared" si="8"/>
        <v>same</v>
      </c>
      <c r="H103" s="5" t="str">
        <f t="shared" si="9"/>
        <v>no</v>
      </c>
      <c r="I103" s="5" t="str">
        <f t="shared" si="10"/>
        <v>no</v>
      </c>
      <c r="J103" s="5" t="str">
        <f t="shared" si="11"/>
        <v>no</v>
      </c>
      <c r="K103" s="5" t="str">
        <f t="shared" si="12"/>
        <v>yes</v>
      </c>
      <c r="L103" s="23">
        <f>IF(AnalyDataCD!$AH103="fail",AnalyData!$A103,0)</f>
        <v>0</v>
      </c>
      <c r="M103" s="5">
        <f>IF(OR(BadRunsEye!$D103="Fail",BadRunsEye!$D103="Borderline Fail"),BadRunsEye!$A103,0)</f>
        <v>0</v>
      </c>
      <c r="N103" s="5" t="str">
        <f t="shared" si="13"/>
        <v>same</v>
      </c>
    </row>
    <row r="104" spans="1:27" s="5" customFormat="1" x14ac:dyDescent="0.3">
      <c r="A104" s="5">
        <f>IF(AnalyDataCD!$AH104="pass",AnalyDataCD!$A104,0)</f>
        <v>0</v>
      </c>
      <c r="B104" s="5">
        <f>IF(OR(BadRunsEye!$D104="Pass",BadRunsEye!$D104="Borderline Pass"),BadRunsEye!$A104,0)</f>
        <v>0</v>
      </c>
      <c r="C104" s="5" t="str">
        <f t="shared" si="8"/>
        <v>same</v>
      </c>
      <c r="D104" s="13"/>
      <c r="E104" s="13"/>
      <c r="H104" s="5" t="str">
        <f t="shared" si="9"/>
        <v>no</v>
      </c>
      <c r="I104" s="5" t="str">
        <f t="shared" si="10"/>
        <v>no</v>
      </c>
      <c r="J104" s="5" t="str">
        <f t="shared" si="11"/>
        <v>yes</v>
      </c>
      <c r="K104" s="5" t="str">
        <f t="shared" si="12"/>
        <v>no</v>
      </c>
      <c r="L104" s="23" t="str">
        <f>IF(AnalyDataCD!$AH104="fail",AnalyData!$A104,0)</f>
        <v>151208_M00766_0167_000000000-AJ5JR</v>
      </c>
      <c r="M104" s="5" t="str">
        <f>IF(OR(BadRunsEye!$D104="Fail",BadRunsEye!$D104="Borderline Fail"),BadRunsEye!$A104,0)</f>
        <v>151208_M00766_0167_000000000-AJ5JR</v>
      </c>
      <c r="N104" s="5" t="str">
        <f t="shared" si="13"/>
        <v>same</v>
      </c>
      <c r="O104" s="13"/>
    </row>
    <row r="105" spans="1:27" s="5" customFormat="1" x14ac:dyDescent="0.3">
      <c r="A105" s="5" t="str">
        <f>IF(AnalyDataCD!$AH105="pass",AnalyDataCD!$A105,0)</f>
        <v>151210_M02641_0058_000000000-AJ5YJ</v>
      </c>
      <c r="B105" s="5" t="str">
        <f>IF(OR(BadRunsEye!$D105="Pass",BadRunsEye!$D105="Borderline Pass"),BadRunsEye!$A105,0)</f>
        <v>151210_M02641_0058_000000000-AJ5YJ</v>
      </c>
      <c r="C105" s="5" t="str">
        <f t="shared" si="8"/>
        <v>same</v>
      </c>
      <c r="H105" s="5" t="str">
        <f t="shared" si="9"/>
        <v>no</v>
      </c>
      <c r="I105" s="5" t="str">
        <f t="shared" si="10"/>
        <v>no</v>
      </c>
      <c r="J105" s="5" t="str">
        <f t="shared" si="11"/>
        <v>no</v>
      </c>
      <c r="K105" s="5" t="str">
        <f t="shared" si="12"/>
        <v>yes</v>
      </c>
      <c r="L105" s="23">
        <f>IF(AnalyDataCD!$AH105="fail",AnalyData!$A105,0)</f>
        <v>0</v>
      </c>
      <c r="M105" s="5">
        <f>IF(OR(BadRunsEye!$D105="Fail",BadRunsEye!$D105="Borderline Fail"),BadRunsEye!$A105,0)</f>
        <v>0</v>
      </c>
      <c r="N105" s="5" t="str">
        <f t="shared" si="13"/>
        <v>same</v>
      </c>
    </row>
    <row r="106" spans="1:27" s="5" customFormat="1" x14ac:dyDescent="0.3">
      <c r="A106" s="5" t="str">
        <f>IF(AnalyDataCD!$AH106="pass",AnalyDataCD!$A106,0)</f>
        <v>151216_M00766_0170_000000000-ALEAF</v>
      </c>
      <c r="B106" s="5" t="str">
        <f>IF(OR(BadRunsEye!$D106="Pass",BadRunsEye!$D106="Borderline Pass"),BadRunsEye!$A106,0)</f>
        <v>151216_M00766_0170_000000000-ALEAF</v>
      </c>
      <c r="C106" s="5" t="str">
        <f t="shared" si="8"/>
        <v>same</v>
      </c>
      <c r="H106" s="5" t="str">
        <f t="shared" si="9"/>
        <v>no</v>
      </c>
      <c r="I106" s="5" t="str">
        <f t="shared" si="10"/>
        <v>no</v>
      </c>
      <c r="J106" s="5" t="str">
        <f t="shared" si="11"/>
        <v>no</v>
      </c>
      <c r="K106" s="5" t="str">
        <f t="shared" si="12"/>
        <v>yes</v>
      </c>
      <c r="L106" s="23">
        <f>IF(AnalyDataCD!$AH106="fail",AnalyData!$A106,0)</f>
        <v>0</v>
      </c>
      <c r="M106" s="5">
        <f>IF(OR(BadRunsEye!$D106="Fail",BadRunsEye!$D106="Borderline Fail"),BadRunsEye!$A106,0)</f>
        <v>0</v>
      </c>
      <c r="N106" s="5" t="str">
        <f t="shared" si="13"/>
        <v>same</v>
      </c>
    </row>
    <row r="107" spans="1:27" s="5" customFormat="1" x14ac:dyDescent="0.3">
      <c r="A107" s="5">
        <f>IF(AnalyDataCD!$AH107="pass",AnalyDataCD!$A107,0)</f>
        <v>0</v>
      </c>
      <c r="B107" s="5">
        <f>IF(OR(BadRunsEye!$D107="Pass",BadRunsEye!$D107="Borderline Pass"),BadRunsEye!$A107,0)</f>
        <v>0</v>
      </c>
      <c r="C107" s="5" t="str">
        <f t="shared" si="8"/>
        <v>same</v>
      </c>
      <c r="H107" s="5" t="str">
        <f t="shared" si="9"/>
        <v>no</v>
      </c>
      <c r="I107" s="5" t="str">
        <f t="shared" si="10"/>
        <v>no</v>
      </c>
      <c r="J107" s="5" t="str">
        <f t="shared" si="11"/>
        <v>yes</v>
      </c>
      <c r="K107" s="5" t="str">
        <f t="shared" si="12"/>
        <v>no</v>
      </c>
      <c r="L107" s="23" t="str">
        <f>IF(AnalyDataCD!$AH107="fail",AnalyData!$A107,0)</f>
        <v>151217_M02641_0059_000000000-AJFAD</v>
      </c>
      <c r="M107" s="5" t="str">
        <f>IF(OR(BadRunsEye!$D107="Fail",BadRunsEye!$D107="Borderline Fail"),BadRunsEye!$A107,0)</f>
        <v>151217_M02641_0059_000000000-AJFAD</v>
      </c>
      <c r="N107" s="5" t="str">
        <f t="shared" si="13"/>
        <v>same</v>
      </c>
    </row>
    <row r="108" spans="1:27" s="5" customFormat="1" x14ac:dyDescent="0.3">
      <c r="A108" s="5" t="str">
        <f>IF(AnalyDataCD!$AH108="pass",AnalyDataCD!$A108,0)</f>
        <v>151223_M00766_0172_000000000-AJRMN</v>
      </c>
      <c r="B108" s="5" t="str">
        <f>IF(OR(BadRunsEye!$D108="Pass",BadRunsEye!$D108="Borderline Pass"),BadRunsEye!$A108,0)</f>
        <v>151223_M00766_0172_000000000-AJRMN</v>
      </c>
      <c r="C108" s="5" t="str">
        <f t="shared" si="8"/>
        <v>same</v>
      </c>
      <c r="H108" s="5" t="str">
        <f t="shared" si="9"/>
        <v>no</v>
      </c>
      <c r="I108" s="5" t="str">
        <f t="shared" si="10"/>
        <v>no</v>
      </c>
      <c r="J108" s="5" t="str">
        <f t="shared" si="11"/>
        <v>no</v>
      </c>
      <c r="K108" s="5" t="str">
        <f t="shared" si="12"/>
        <v>yes</v>
      </c>
      <c r="L108" s="23">
        <f>IF(AnalyDataCD!$AH108="fail",AnalyData!$A108,0)</f>
        <v>0</v>
      </c>
      <c r="M108" s="5">
        <f>IF(OR(BadRunsEye!$D108="Fail",BadRunsEye!$D108="Borderline Fail"),BadRunsEye!$A108,0)</f>
        <v>0</v>
      </c>
      <c r="N108" s="5" t="str">
        <f t="shared" si="13"/>
        <v>same</v>
      </c>
    </row>
    <row r="109" spans="1:27" s="5" customFormat="1" x14ac:dyDescent="0.3">
      <c r="A109" s="5" t="str">
        <f>IF(AnalyDataCD!$AH109="pass",AnalyDataCD!$A109,0)</f>
        <v>151223_M02641_0060_000000000-AGHV2</v>
      </c>
      <c r="B109" s="5" t="str">
        <f>IF(OR(BadRunsEye!$D109="Pass",BadRunsEye!$D109="Borderline Pass"),BadRunsEye!$A109,0)</f>
        <v>151223_M02641_0060_000000000-AGHV2</v>
      </c>
      <c r="C109" s="5" t="str">
        <f t="shared" si="8"/>
        <v>same</v>
      </c>
      <c r="H109" s="5" t="str">
        <f t="shared" si="9"/>
        <v>no</v>
      </c>
      <c r="I109" s="5" t="str">
        <f t="shared" si="10"/>
        <v>no</v>
      </c>
      <c r="J109" s="5" t="str">
        <f t="shared" si="11"/>
        <v>no</v>
      </c>
      <c r="K109" s="5" t="str">
        <f t="shared" si="12"/>
        <v>yes</v>
      </c>
      <c r="L109" s="23">
        <f>IF(AnalyDataCD!$AH109="fail",AnalyData!$A109,0)</f>
        <v>0</v>
      </c>
      <c r="M109" s="5">
        <f>IF(OR(BadRunsEye!$D109="Fail",BadRunsEye!$D109="Borderline Fail"),BadRunsEye!$A109,0)</f>
        <v>0</v>
      </c>
      <c r="N109" s="5" t="str">
        <f t="shared" si="13"/>
        <v>same</v>
      </c>
      <c r="S109" s="12"/>
    </row>
    <row r="110" spans="1:27" s="5" customFormat="1" x14ac:dyDescent="0.3">
      <c r="A110" s="5" t="str">
        <f>IF(AnalyDataCD!$AH110="pass",AnalyDataCD!$A110,0)</f>
        <v>151231_M02641_0061_000000000-AJD8L</v>
      </c>
      <c r="B110" s="5" t="str">
        <f>IF(OR(BadRunsEye!$D110="Pass",BadRunsEye!$D110="Borderline Pass"),BadRunsEye!$A110,0)</f>
        <v>151231_M02641_0061_000000000-AJD8L</v>
      </c>
      <c r="C110" s="5" t="str">
        <f t="shared" si="8"/>
        <v>same</v>
      </c>
      <c r="H110" s="5" t="str">
        <f t="shared" si="9"/>
        <v>no</v>
      </c>
      <c r="I110" s="5" t="str">
        <f t="shared" si="10"/>
        <v>no</v>
      </c>
      <c r="J110" s="5" t="str">
        <f t="shared" si="11"/>
        <v>no</v>
      </c>
      <c r="K110" s="5" t="str">
        <f t="shared" si="12"/>
        <v>yes</v>
      </c>
      <c r="L110" s="23">
        <f>IF(AnalyDataCD!$AH110="fail",AnalyData!$A110,0)</f>
        <v>0</v>
      </c>
      <c r="M110" s="5">
        <f>IF(OR(BadRunsEye!$D110="Fail",BadRunsEye!$D110="Borderline Fail"),BadRunsEye!$A110,0)</f>
        <v>0</v>
      </c>
      <c r="N110" s="5" t="str">
        <f t="shared" si="13"/>
        <v>same</v>
      </c>
    </row>
    <row r="111" spans="1:27" x14ac:dyDescent="0.3">
      <c r="A111" s="5" t="str">
        <f>IF(AnalyDataCD!$AH111="pass",AnalyDataCD!$A111,0)</f>
        <v>160107_M00766_0175_000000000-AH6C3</v>
      </c>
      <c r="B111" s="5" t="str">
        <f>IF(OR(BadRunsEye!$D111="Pass",BadRunsEye!$D111="Borderline Pass"),BadRunsEye!$A111,0)</f>
        <v>160107_M00766_0175_000000000-AH6C3</v>
      </c>
      <c r="C111" s="5" t="str">
        <f t="shared" si="8"/>
        <v>same</v>
      </c>
      <c r="D111" s="5"/>
      <c r="E111" s="5"/>
      <c r="F111" s="5"/>
      <c r="H111" s="23" t="str">
        <f t="shared" si="9"/>
        <v>no</v>
      </c>
      <c r="I111" s="23" t="str">
        <f t="shared" si="10"/>
        <v>no</v>
      </c>
      <c r="J111" s="6" t="str">
        <f t="shared" si="11"/>
        <v>no</v>
      </c>
      <c r="K111" s="23" t="str">
        <f t="shared" si="12"/>
        <v>yes</v>
      </c>
      <c r="L111" s="23">
        <f>IF(AnalyDataCD!$AH111="fail",AnalyData!$A111,0)</f>
        <v>0</v>
      </c>
      <c r="M111" s="5">
        <f>IF(OR(BadRunsEye!$D111="Fail",BadRunsEye!$D111="Borderline Fail"),BadRunsEye!$A111,0)</f>
        <v>0</v>
      </c>
      <c r="N111" s="5" t="str">
        <f t="shared" si="13"/>
        <v>same</v>
      </c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>
        <f>IF(AnalyDataCD!$AH112="pass",AnalyDataCD!$A112,0)</f>
        <v>0</v>
      </c>
      <c r="B112" s="5">
        <f>IF(OR(BadRunsEye!$D112="Pass",BadRunsEye!$D112="Borderline Pass"),BadRunsEye!$A112,0)</f>
        <v>0</v>
      </c>
      <c r="C112" s="5" t="str">
        <f t="shared" si="8"/>
        <v>same</v>
      </c>
      <c r="D112" s="5"/>
      <c r="E112" s="5"/>
      <c r="F112" s="5"/>
      <c r="H112" s="23" t="str">
        <f t="shared" si="9"/>
        <v>no</v>
      </c>
      <c r="I112" s="23" t="str">
        <f t="shared" si="10"/>
        <v>no</v>
      </c>
      <c r="J112" s="23" t="str">
        <f t="shared" si="11"/>
        <v>yes</v>
      </c>
      <c r="K112" s="6" t="str">
        <f t="shared" si="12"/>
        <v>no</v>
      </c>
      <c r="L112" s="23" t="str">
        <f>IF(AnalyDataCD!$AH112="fail",AnalyData!$A112,0)</f>
        <v>160108_M00766_0176_000000000-AJDAJ</v>
      </c>
      <c r="M112" s="5" t="str">
        <f>IF(OR(BadRunsEye!$D112="Fail",BadRunsEye!$D112="Borderline Fail"),BadRunsEye!$A112,0)</f>
        <v>160108_M00766_0176_000000000-AJDAJ</v>
      </c>
      <c r="N112" s="5" t="str">
        <f t="shared" si="13"/>
        <v>same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 t="str">
        <f>IF(AnalyDataCD!$AH113="pass",AnalyDataCD!$A113,0)</f>
        <v>160114_M00766_0177_000000000-ALYTH</v>
      </c>
      <c r="B113" s="5" t="str">
        <f>IF(OR(BadRunsEye!$D113="Pass",BadRunsEye!$D113="Borderline Pass"),BadRunsEye!$A113,0)</f>
        <v>160114_M00766_0177_000000000-ALYTH</v>
      </c>
      <c r="C113" s="5" t="str">
        <f t="shared" si="8"/>
        <v>same</v>
      </c>
      <c r="D113" s="5"/>
      <c r="E113" s="5"/>
      <c r="F113" s="5"/>
      <c r="H113" s="23" t="str">
        <f t="shared" si="9"/>
        <v>no</v>
      </c>
      <c r="I113" s="23" t="str">
        <f t="shared" si="10"/>
        <v>no</v>
      </c>
      <c r="J113" s="23" t="str">
        <f t="shared" si="11"/>
        <v>no</v>
      </c>
      <c r="K113" s="6" t="str">
        <f t="shared" si="12"/>
        <v>yes</v>
      </c>
      <c r="L113" s="23">
        <f>IF(AnalyDataCD!$AH113="fail",AnalyData!$A113,0)</f>
        <v>0</v>
      </c>
      <c r="M113" s="5">
        <f>IF(OR(BadRunsEye!$D113="Fail",BadRunsEye!$D113="Borderline Fail"),BadRunsEye!$A113,0)</f>
        <v>0</v>
      </c>
      <c r="N113" s="5" t="str">
        <f t="shared" si="13"/>
        <v>same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 t="str">
        <f>IF(AnalyDataCD!$AH114="pass",AnalyDataCD!$A114,0)</f>
        <v>160114_M02641_0065_000000000-ALRU0</v>
      </c>
      <c r="B114" s="5" t="str">
        <f>IF(OR(BadRunsEye!$D114="Pass",BadRunsEye!$D114="Borderline Pass"),BadRunsEye!$A114,0)</f>
        <v>160114_M02641_0065_000000000-ALRU0</v>
      </c>
      <c r="C114" s="5" t="str">
        <f t="shared" si="8"/>
        <v>same</v>
      </c>
      <c r="D114" s="5"/>
      <c r="E114" s="5"/>
      <c r="F114" s="5"/>
      <c r="H114" s="23" t="str">
        <f t="shared" si="9"/>
        <v>no</v>
      </c>
      <c r="I114" s="23" t="str">
        <f t="shared" si="10"/>
        <v>no</v>
      </c>
      <c r="J114" s="23" t="str">
        <f t="shared" si="11"/>
        <v>no</v>
      </c>
      <c r="K114" s="6" t="str">
        <f t="shared" si="12"/>
        <v>yes</v>
      </c>
      <c r="L114" s="23">
        <f>IF(AnalyDataCD!$AH114="fail",AnalyData!$A114,0)</f>
        <v>0</v>
      </c>
      <c r="M114" s="5">
        <f>IF(OR(BadRunsEye!$D114="Fail",BadRunsEye!$D114="Borderline Fail"),BadRunsEye!$A114,0)</f>
        <v>0</v>
      </c>
      <c r="N114" s="5" t="str">
        <f t="shared" si="13"/>
        <v>same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s="5" customFormat="1" x14ac:dyDescent="0.3">
      <c r="A115" s="5" t="str">
        <f>IF(AnalyDataCD!$AH115="pass",AnalyDataCD!$A115,0)</f>
        <v>160128_M02641_0070_000000000-ALAGE</v>
      </c>
      <c r="B115" s="5" t="str">
        <f>IF(OR(BadRunsEye!$D115="Pass",BadRunsEye!$D115="Borderline Pass"),BadRunsEye!$A115,0)</f>
        <v>160128_M02641_0070_000000000-ALAGE</v>
      </c>
      <c r="C115" s="5" t="str">
        <f t="shared" si="8"/>
        <v>same</v>
      </c>
      <c r="H115" s="5" t="str">
        <f t="shared" si="9"/>
        <v>no</v>
      </c>
      <c r="I115" s="5" t="str">
        <f t="shared" si="10"/>
        <v>no</v>
      </c>
      <c r="J115" s="5" t="str">
        <f t="shared" si="11"/>
        <v>no</v>
      </c>
      <c r="K115" s="5" t="str">
        <f t="shared" si="12"/>
        <v>yes</v>
      </c>
      <c r="L115" s="23">
        <f>IF(AnalyDataCD!$AH115="fail",AnalyData!$A115,0)</f>
        <v>0</v>
      </c>
      <c r="M115" s="5">
        <f>IF(OR(BadRunsEye!$D115="Fail",BadRunsEye!$D115="Borderline Fail"),BadRunsEye!$A115,0)</f>
        <v>0</v>
      </c>
      <c r="N115" s="5" t="str">
        <f t="shared" si="13"/>
        <v>same</v>
      </c>
    </row>
    <row r="116" spans="1:27" s="5" customFormat="1" x14ac:dyDescent="0.3">
      <c r="A116" s="5" t="str">
        <f>IF(AnalyDataCD!$AH116="pass",AnalyDataCD!$A116,0)</f>
        <v>160129_M00766_0003_000000000-ALAH0</v>
      </c>
      <c r="B116" s="5" t="str">
        <f>IF(OR(BadRunsEye!$D116="Pass",BadRunsEye!$D116="Borderline Pass"),BadRunsEye!$A116,0)</f>
        <v>160129_M00766_0003_000000000-ALAH0</v>
      </c>
      <c r="C116" s="5" t="str">
        <f t="shared" si="8"/>
        <v>same</v>
      </c>
      <c r="H116" s="5" t="str">
        <f t="shared" si="9"/>
        <v>no</v>
      </c>
      <c r="I116" s="5" t="str">
        <f t="shared" si="10"/>
        <v>no</v>
      </c>
      <c r="J116" s="5" t="str">
        <f t="shared" si="11"/>
        <v>no</v>
      </c>
      <c r="K116" s="5" t="str">
        <f t="shared" si="12"/>
        <v>yes</v>
      </c>
      <c r="L116" s="23">
        <f>IF(AnalyDataCD!$AH116="fail",AnalyData!$A116,0)</f>
        <v>0</v>
      </c>
      <c r="M116" s="5">
        <f>IF(OR(BadRunsEye!$D116="Fail",BadRunsEye!$D116="Borderline Fail"),BadRunsEye!$A116,0)</f>
        <v>0</v>
      </c>
      <c r="N116" s="5" t="str">
        <f t="shared" si="13"/>
        <v>same</v>
      </c>
    </row>
    <row r="117" spans="1:27" s="5" customFormat="1" x14ac:dyDescent="0.3">
      <c r="A117" s="5" t="str">
        <f>IF(AnalyDataCD!$AH117="pass",AnalyDataCD!$A117,0)</f>
        <v>160129_M02641_0071_000000000-AMC8N</v>
      </c>
      <c r="B117" s="5" t="str">
        <f>IF(OR(BadRunsEye!$D117="Pass",BadRunsEye!$D117="Borderline Pass"),BadRunsEye!$A117,0)</f>
        <v>160129_M02641_0071_000000000-AMC8N</v>
      </c>
      <c r="C117" s="5" t="str">
        <f t="shared" si="8"/>
        <v>same</v>
      </c>
      <c r="H117" s="5" t="str">
        <f t="shared" si="9"/>
        <v>no</v>
      </c>
      <c r="I117" s="5" t="str">
        <f t="shared" si="10"/>
        <v>no</v>
      </c>
      <c r="J117" s="5" t="str">
        <f t="shared" si="11"/>
        <v>no</v>
      </c>
      <c r="K117" s="5" t="str">
        <f t="shared" si="12"/>
        <v>yes</v>
      </c>
      <c r="L117" s="23">
        <f>IF(AnalyDataCD!$AH117="fail",AnalyData!$A117,0)</f>
        <v>0</v>
      </c>
      <c r="M117" s="5">
        <f>IF(OR(BadRunsEye!$D117="Fail",BadRunsEye!$D117="Borderline Fail"),BadRunsEye!$A117,0)</f>
        <v>0</v>
      </c>
      <c r="N117" s="5" t="str">
        <f t="shared" si="13"/>
        <v>same</v>
      </c>
    </row>
    <row r="118" spans="1:27" s="5" customFormat="1" x14ac:dyDescent="0.3">
      <c r="A118" s="5" t="str">
        <f>IF(AnalyDataCD!$AH118="pass",AnalyDataCD!$A118,0)</f>
        <v>160206_M00766_0005_000000000-ALYU1</v>
      </c>
      <c r="B118" s="5" t="str">
        <f>IF(OR(BadRunsEye!$D118="Pass",BadRunsEye!$D118="Borderline Pass"),BadRunsEye!$A118,0)</f>
        <v>160206_M00766_0005_000000000-ALYU1</v>
      </c>
      <c r="C118" s="5" t="str">
        <f t="shared" si="8"/>
        <v>same</v>
      </c>
      <c r="H118" s="5" t="str">
        <f t="shared" si="9"/>
        <v>no</v>
      </c>
      <c r="I118" s="5" t="str">
        <f t="shared" si="10"/>
        <v>no</v>
      </c>
      <c r="J118" s="5" t="str">
        <f t="shared" si="11"/>
        <v>no</v>
      </c>
      <c r="K118" s="5" t="str">
        <f t="shared" si="12"/>
        <v>yes</v>
      </c>
      <c r="L118" s="23">
        <f>IF(AnalyDataCD!$AH118="fail",AnalyData!$A118,0)</f>
        <v>0</v>
      </c>
      <c r="M118" s="5">
        <f>IF(OR(BadRunsEye!$D118="Fail",BadRunsEye!$D118="Borderline Fail"),BadRunsEye!$A118,0)</f>
        <v>0</v>
      </c>
      <c r="N118" s="5" t="str">
        <f t="shared" si="13"/>
        <v>same</v>
      </c>
    </row>
    <row r="119" spans="1:27" x14ac:dyDescent="0.3">
      <c r="A119" s="5" t="str">
        <f>IF(AnalyDataCD!$AH119="pass",AnalyDataCD!$A119,0)</f>
        <v>160206_M02641_0074_000000000-AL604</v>
      </c>
      <c r="B119" s="5" t="str">
        <f>IF(OR(BadRunsEye!$D119="Pass",BadRunsEye!$D119="Borderline Pass"),BadRunsEye!$A119,0)</f>
        <v>160206_M02641_0074_000000000-AL604</v>
      </c>
      <c r="C119" s="5" t="str">
        <f t="shared" si="8"/>
        <v>same</v>
      </c>
      <c r="D119" s="5"/>
      <c r="E119" s="5"/>
      <c r="F119" s="5"/>
      <c r="H119" s="23" t="str">
        <f t="shared" si="9"/>
        <v>no</v>
      </c>
      <c r="I119" s="23" t="str">
        <f t="shared" si="10"/>
        <v>no</v>
      </c>
      <c r="J119" s="23" t="str">
        <f t="shared" si="11"/>
        <v>no</v>
      </c>
      <c r="K119" s="6" t="str">
        <f t="shared" si="12"/>
        <v>yes</v>
      </c>
      <c r="L119" s="23">
        <f>IF(AnalyDataCD!$AH119="fail",AnalyData!$A119,0)</f>
        <v>0</v>
      </c>
      <c r="M119" s="5">
        <f>IF(OR(BadRunsEye!$D119="Fail",BadRunsEye!$D119="Borderline Fail"),BadRunsEye!$A119,0)</f>
        <v>0</v>
      </c>
      <c r="N119" s="5" t="str">
        <f t="shared" si="13"/>
        <v>same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>
        <f>IF(AnalyDataCD!$AH120="pass",AnalyDataCD!$A120,0)</f>
        <v>0</v>
      </c>
      <c r="B120" s="5">
        <f>IF(OR(BadRunsEye!$D120="Pass",BadRunsEye!$D120="Borderline Pass"),BadRunsEye!$A120,0)</f>
        <v>0</v>
      </c>
      <c r="C120" s="5" t="str">
        <f t="shared" si="8"/>
        <v>same</v>
      </c>
      <c r="D120" s="13"/>
      <c r="E120" s="13"/>
      <c r="F120" s="5"/>
      <c r="H120" s="23" t="str">
        <f t="shared" si="9"/>
        <v>no</v>
      </c>
      <c r="I120" s="23" t="str">
        <f t="shared" si="10"/>
        <v>no</v>
      </c>
      <c r="J120" s="23" t="str">
        <f t="shared" si="11"/>
        <v>yes</v>
      </c>
      <c r="K120" s="6" t="str">
        <f t="shared" si="12"/>
        <v>no</v>
      </c>
      <c r="L120" s="23" t="str">
        <f>IF(AnalyDataCD!$AH120="fail",AnalyData!$A120,0)</f>
        <v>160209_M00766_0007_000000000-AMERJ</v>
      </c>
      <c r="M120" s="5" t="str">
        <f>IF(OR(BadRunsEye!$D120="Fail",BadRunsEye!$D120="Borderline Fail"),BadRunsEye!$A120,0)</f>
        <v>160209_M00766_0007_000000000-AMERJ</v>
      </c>
      <c r="N120" s="5" t="str">
        <f t="shared" si="13"/>
        <v>same</v>
      </c>
      <c r="O120" s="1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 t="str">
        <f>IF(AnalyDataCD!$AH121="pass",AnalyDataCD!$A121,0)</f>
        <v>160216_M00766_0009_000000000-AL73W</v>
      </c>
      <c r="B121" s="5" t="str">
        <f>IF(OR(BadRunsEye!$D121="Pass",BadRunsEye!$D121="Borderline Pass"),BadRunsEye!$A121,0)</f>
        <v>160216_M00766_0009_000000000-AL73W</v>
      </c>
      <c r="C121" s="5" t="str">
        <f t="shared" si="8"/>
        <v>same</v>
      </c>
      <c r="D121" s="5"/>
      <c r="E121" s="5"/>
      <c r="F121" s="5"/>
      <c r="H121" s="23" t="str">
        <f t="shared" si="9"/>
        <v>no</v>
      </c>
      <c r="I121" s="23" t="str">
        <f t="shared" si="10"/>
        <v>no</v>
      </c>
      <c r="J121" s="23" t="str">
        <f t="shared" si="11"/>
        <v>no</v>
      </c>
      <c r="K121" s="6" t="str">
        <f t="shared" si="12"/>
        <v>yes</v>
      </c>
      <c r="L121" s="23">
        <f>IF(AnalyDataCD!$AH121="fail",AnalyData!$A121,0)</f>
        <v>0</v>
      </c>
      <c r="M121" s="5">
        <f>IF(OR(BadRunsEye!$D121="Fail",BadRunsEye!$D121="Borderline Fail"),BadRunsEye!$A121,0)</f>
        <v>0</v>
      </c>
      <c r="N121" s="5" t="str">
        <f t="shared" si="13"/>
        <v>same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>
        <f>IF(AnalyDataCD!$AH122="pass",AnalyDataCD!$A122,0)</f>
        <v>0</v>
      </c>
      <c r="B122" s="5">
        <f>IF(OR(BadRunsEye!$D122="Pass",BadRunsEye!$D122="Borderline Pass"),BadRunsEye!$A122,0)</f>
        <v>0</v>
      </c>
      <c r="C122" s="5" t="str">
        <f t="shared" si="8"/>
        <v>same</v>
      </c>
      <c r="D122" s="5"/>
      <c r="E122" s="5"/>
      <c r="F122" s="5"/>
      <c r="H122" s="23" t="str">
        <f t="shared" si="9"/>
        <v>no</v>
      </c>
      <c r="I122" s="23" t="str">
        <f t="shared" si="10"/>
        <v>no</v>
      </c>
      <c r="J122" s="23" t="str">
        <f t="shared" si="11"/>
        <v>yes</v>
      </c>
      <c r="K122" s="6" t="str">
        <f t="shared" si="12"/>
        <v>no</v>
      </c>
      <c r="L122" s="23" t="str">
        <f>IF(AnalyDataCD!$AH122="fail",AnalyData!$A122,0)</f>
        <v>160219_M00766_0011_000000000-AL6GM</v>
      </c>
      <c r="M122" s="5" t="str">
        <f>IF(OR(BadRunsEye!$D122="Fail",BadRunsEye!$D122="Borderline Fail"),BadRunsEye!$A122,0)</f>
        <v>160219_M00766_0011_000000000-AL6GM</v>
      </c>
      <c r="N122" s="5" t="str">
        <f t="shared" si="13"/>
        <v>same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s="5" customFormat="1" x14ac:dyDescent="0.3">
      <c r="A123" s="5" t="str">
        <f>IF(AnalyDataCD!$AH123="pass",AnalyDataCD!$A123,0)</f>
        <v>160220_M02641_0081_000000000-AMETF</v>
      </c>
      <c r="B123" s="5" t="str">
        <f>IF(OR(BadRunsEye!$D123="Pass",BadRunsEye!$D123="Borderline Pass"),BadRunsEye!$A123,0)</f>
        <v>160220_M02641_0081_000000000-AMETF</v>
      </c>
      <c r="C123" s="5" t="str">
        <f t="shared" si="8"/>
        <v>same</v>
      </c>
      <c r="H123" s="5" t="str">
        <f t="shared" si="9"/>
        <v>no</v>
      </c>
      <c r="I123" s="5" t="str">
        <f t="shared" si="10"/>
        <v>no</v>
      </c>
      <c r="J123" s="5" t="str">
        <f t="shared" si="11"/>
        <v>no</v>
      </c>
      <c r="K123" s="5" t="str">
        <f t="shared" si="12"/>
        <v>yes</v>
      </c>
      <c r="L123" s="23">
        <f>IF(AnalyDataCD!$AH123="fail",AnalyData!$A123,0)</f>
        <v>0</v>
      </c>
      <c r="M123" s="5">
        <f>IF(OR(BadRunsEye!$D123="Fail",BadRunsEye!$D123="Borderline Fail"),BadRunsEye!$A123,0)</f>
        <v>0</v>
      </c>
      <c r="N123" s="5" t="str">
        <f t="shared" si="13"/>
        <v>same</v>
      </c>
    </row>
    <row r="124" spans="1:27" x14ac:dyDescent="0.3">
      <c r="A124" s="5" t="str">
        <f>IF(AnalyDataCD!$AH124="pass",AnalyDataCD!$A124,0)</f>
        <v>160223_M00766_0012_000000000-AL5YC</v>
      </c>
      <c r="B124" s="5" t="str">
        <f>IF(OR(BadRunsEye!$D124="Pass",BadRunsEye!$D124="Borderline Pass"),BadRunsEye!$A124,0)</f>
        <v>160223_M00766_0012_000000000-AL5YC</v>
      </c>
      <c r="C124" s="5" t="str">
        <f t="shared" si="8"/>
        <v>same</v>
      </c>
      <c r="F124" s="5"/>
      <c r="H124" s="23" t="str">
        <f t="shared" si="9"/>
        <v>no</v>
      </c>
      <c r="I124" s="23" t="str">
        <f t="shared" si="10"/>
        <v>no</v>
      </c>
      <c r="J124" s="23" t="str">
        <f t="shared" si="11"/>
        <v>no</v>
      </c>
      <c r="K124" s="6" t="str">
        <f t="shared" si="12"/>
        <v>yes</v>
      </c>
      <c r="L124" s="23">
        <f>IF(AnalyDataCD!$AH124="fail",AnalyData!$A124,0)</f>
        <v>0</v>
      </c>
      <c r="M124" s="5">
        <f>IF(OR(BadRunsEye!$D124="Fail",BadRunsEye!$D124="Borderline Fail"),BadRunsEye!$A124,0)</f>
        <v>0</v>
      </c>
      <c r="N124" s="5" t="str">
        <f t="shared" si="13"/>
        <v>same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H125" s="23">
        <f>COUNTIF(H2:H124,"yes")</f>
        <v>13</v>
      </c>
      <c r="I125" s="23">
        <f>COUNTIF(I2:I124,"yes")</f>
        <v>1</v>
      </c>
      <c r="J125" s="23">
        <f>COUNTIF(J2:J124,"yes")</f>
        <v>24</v>
      </c>
      <c r="K125" s="23">
        <f>COUNTIF(K2:K124,"yes")</f>
        <v>85</v>
      </c>
      <c r="L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B126" s="5" t="s">
        <v>408</v>
      </c>
      <c r="C126" s="23">
        <f>COUNTIF(C2:C124,"same")</f>
        <v>109</v>
      </c>
      <c r="L126" s="5"/>
      <c r="M126" s="5" t="s">
        <v>409</v>
      </c>
      <c r="N126" s="5">
        <f>COUNTIF(N2:N124,"same")</f>
        <v>109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B127" s="5" t="s">
        <v>410</v>
      </c>
      <c r="C127" s="23">
        <f>COUNTIF(C2:C124,"diff")</f>
        <v>14</v>
      </c>
      <c r="M127" s="5" t="s">
        <v>411</v>
      </c>
      <c r="N127" s="5">
        <f>COUNTIF(N2:N124,"diff")</f>
        <v>14</v>
      </c>
    </row>
    <row r="130" spans="1:14" x14ac:dyDescent="0.3">
      <c r="B130" s="5" t="s">
        <v>412</v>
      </c>
      <c r="C130" s="23">
        <f>COUNTIF(F2:F124,"yes")</f>
        <v>1</v>
      </c>
      <c r="M130" s="23" t="s">
        <v>413</v>
      </c>
      <c r="N130" s="23">
        <f>COUNTIF(Q2:Q124,"yes")</f>
        <v>13</v>
      </c>
    </row>
    <row r="131" spans="1:14" x14ac:dyDescent="0.3">
      <c r="B131" s="5" t="s">
        <v>414</v>
      </c>
      <c r="C131" s="23">
        <f>COUNTIF(F2:F124,"no")</f>
        <v>13</v>
      </c>
      <c r="M131" s="5" t="s">
        <v>415</v>
      </c>
      <c r="N131" s="23">
        <f>COUNTIF(Q2:Q124,"no")</f>
        <v>2</v>
      </c>
    </row>
    <row r="138" spans="1:14" x14ac:dyDescent="0.3">
      <c r="L138" s="23" t="s">
        <v>416</v>
      </c>
      <c r="M138" s="23">
        <f>N126</f>
        <v>109</v>
      </c>
    </row>
    <row r="139" spans="1:14" x14ac:dyDescent="0.3">
      <c r="L139" s="23" t="s">
        <v>417</v>
      </c>
      <c r="M139" s="23">
        <f>N127</f>
        <v>14</v>
      </c>
    </row>
    <row r="142" spans="1:14" x14ac:dyDescent="0.3">
      <c r="A142" s="23"/>
      <c r="B142" s="23"/>
      <c r="K142" s="23" t="s">
        <v>418</v>
      </c>
      <c r="L142" s="23" t="s">
        <v>393</v>
      </c>
      <c r="M142" s="23">
        <f>H125</f>
        <v>13</v>
      </c>
    </row>
    <row r="143" spans="1:14" x14ac:dyDescent="0.3">
      <c r="A143" s="23"/>
      <c r="B143" s="23"/>
      <c r="L143" s="23" t="s">
        <v>394</v>
      </c>
      <c r="M143" s="23">
        <f>I125</f>
        <v>1</v>
      </c>
    </row>
    <row r="144" spans="1:14" x14ac:dyDescent="0.3">
      <c r="A144" s="23"/>
      <c r="B144" s="23"/>
      <c r="L144" s="23" t="s">
        <v>395</v>
      </c>
      <c r="M144" s="23">
        <f>J125</f>
        <v>24</v>
      </c>
    </row>
    <row r="145" spans="1:15" x14ac:dyDescent="0.3">
      <c r="A145" s="23"/>
      <c r="B145" s="23"/>
      <c r="L145" s="23" t="s">
        <v>396</v>
      </c>
      <c r="M145" s="23">
        <f>K125</f>
        <v>85</v>
      </c>
    </row>
    <row r="146" spans="1:15" x14ac:dyDescent="0.3">
      <c r="A146" s="23"/>
      <c r="B146" s="23"/>
      <c r="L146" s="23" t="s">
        <v>419</v>
      </c>
      <c r="M146" s="23">
        <f>SUM(M142:M145)</f>
        <v>123</v>
      </c>
    </row>
    <row r="147" spans="1:15" x14ac:dyDescent="0.3">
      <c r="A147" s="23"/>
      <c r="B147" s="23"/>
    </row>
    <row r="148" spans="1:15" x14ac:dyDescent="0.3">
      <c r="A148" s="23"/>
      <c r="B148" s="23"/>
      <c r="N148" s="23" t="s">
        <v>420</v>
      </c>
    </row>
    <row r="149" spans="1:15" x14ac:dyDescent="0.3">
      <c r="A149" s="23"/>
      <c r="B149" s="23"/>
      <c r="L149" s="23" t="s">
        <v>421</v>
      </c>
      <c r="M149" s="23">
        <f>(M144/(M144+M143))*100</f>
        <v>96</v>
      </c>
      <c r="N149" s="23">
        <v>79.650000000000006</v>
      </c>
      <c r="O149" s="23">
        <v>99.9</v>
      </c>
    </row>
    <row r="150" spans="1:15" x14ac:dyDescent="0.3">
      <c r="A150" s="23"/>
      <c r="B150" s="23"/>
      <c r="L150" s="23" t="s">
        <v>422</v>
      </c>
      <c r="M150" s="23">
        <f>(M145/(M142+M145))*100</f>
        <v>86.734693877551024</v>
      </c>
      <c r="N150" s="23">
        <v>78.38</v>
      </c>
      <c r="O150" s="23">
        <v>92.74</v>
      </c>
    </row>
    <row r="153" spans="1:15" x14ac:dyDescent="0.3">
      <c r="H153" s="23" t="s">
        <v>424</v>
      </c>
      <c r="K153" s="23" t="s">
        <v>418</v>
      </c>
      <c r="L153" s="23" t="s">
        <v>393</v>
      </c>
      <c r="M153" s="23">
        <f>M142</f>
        <v>13</v>
      </c>
    </row>
    <row r="154" spans="1:15" x14ac:dyDescent="0.3">
      <c r="L154" s="23" t="s">
        <v>394</v>
      </c>
      <c r="M154" s="23">
        <f>M143-1</f>
        <v>0</v>
      </c>
    </row>
    <row r="155" spans="1:15" x14ac:dyDescent="0.3">
      <c r="L155" s="23" t="s">
        <v>395</v>
      </c>
      <c r="M155" s="23">
        <f>M144</f>
        <v>24</v>
      </c>
    </row>
    <row r="156" spans="1:15" x14ac:dyDescent="0.3">
      <c r="L156" s="23" t="s">
        <v>396</v>
      </c>
      <c r="M156" s="23">
        <f>M145+1</f>
        <v>86</v>
      </c>
    </row>
    <row r="157" spans="1:15" x14ac:dyDescent="0.3">
      <c r="L157" s="23" t="s">
        <v>419</v>
      </c>
      <c r="M157" s="23">
        <f>SUM(M153:M156)</f>
        <v>123</v>
      </c>
    </row>
    <row r="160" spans="1:15" x14ac:dyDescent="0.3">
      <c r="L160" s="23" t="s">
        <v>421</v>
      </c>
      <c r="M160" s="23">
        <f>(M155/(M155+M154))*100</f>
        <v>100</v>
      </c>
      <c r="N160" s="23">
        <v>85.75</v>
      </c>
      <c r="O160" s="23">
        <v>100</v>
      </c>
    </row>
    <row r="161" spans="12:15" x14ac:dyDescent="0.3">
      <c r="L161" s="23" t="s">
        <v>422</v>
      </c>
      <c r="M161" s="23">
        <f>(M156/(M153+M156))*100</f>
        <v>86.868686868686879</v>
      </c>
      <c r="N161" s="23">
        <v>78.59</v>
      </c>
      <c r="O161" s="23">
        <v>92.82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P10" sqref="P1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4"/>
  <sheetViews>
    <sheetView zoomScale="75" zoomScaleNormal="75" workbookViewId="0">
      <selection sqref="A1:XFD1048576"/>
    </sheetView>
  </sheetViews>
  <sheetFormatPr defaultRowHeight="14.4" x14ac:dyDescent="0.3"/>
  <cols>
    <col min="1" max="1" width="39.109375" bestFit="1" customWidth="1"/>
    <col min="2" max="2" width="12.33203125" bestFit="1" customWidth="1"/>
    <col min="3" max="3" width="10.6640625" bestFit="1" customWidth="1"/>
    <col min="4" max="4" width="17.109375" bestFit="1" customWidth="1"/>
    <col min="5" max="5" width="16.88671875" bestFit="1" customWidth="1"/>
    <col min="6" max="6" width="14.6640625" bestFit="1" customWidth="1"/>
    <col min="7" max="7" width="16.33203125" bestFit="1" customWidth="1"/>
    <col min="8" max="8" width="17.109375" bestFit="1" customWidth="1"/>
    <col min="9" max="9" width="18.33203125" bestFit="1" customWidth="1"/>
    <col min="10" max="10" width="34" bestFit="1" customWidth="1"/>
    <col min="11" max="11" width="25.33203125" bestFit="1" customWidth="1"/>
    <col min="12" max="12" width="25.109375" bestFit="1" customWidth="1"/>
    <col min="13" max="13" width="28.88671875" bestFit="1" customWidth="1"/>
    <col min="14" max="14" width="32.33203125" bestFit="1" customWidth="1"/>
    <col min="15" max="15" width="16.6640625" bestFit="1" customWidth="1"/>
    <col min="16" max="16" width="33" bestFit="1" customWidth="1"/>
    <col min="17" max="17" width="32" bestFit="1" customWidth="1"/>
    <col min="18" max="18" width="59.33203125" bestFit="1" customWidth="1"/>
    <col min="19" max="19" width="17.44140625" bestFit="1" customWidth="1"/>
    <col min="20" max="20" width="19.5546875" bestFit="1" customWidth="1"/>
    <col min="21" max="21" width="33.6640625" bestFit="1" customWidth="1"/>
    <col min="22" max="22" width="23.109375" bestFit="1" customWidth="1"/>
    <col min="23" max="23" width="38.33203125" bestFit="1" customWidth="1"/>
    <col min="24" max="24" width="23.109375" bestFit="1" customWidth="1"/>
    <col min="25" max="25" width="38.33203125" bestFit="1" customWidth="1"/>
    <col min="26" max="26" width="12.44140625" bestFit="1" customWidth="1"/>
    <col min="27" max="27" width="19.109375" bestFit="1" customWidth="1"/>
    <col min="28" max="28" width="15.33203125" bestFit="1" customWidth="1"/>
    <col min="29" max="29" width="17" bestFit="1" customWidth="1"/>
    <col min="30" max="30" width="46.44140625" bestFit="1" customWidth="1"/>
    <col min="31" max="31" width="24.33203125" bestFit="1" customWidth="1"/>
    <col min="32" max="32" width="40.5546875" bestFit="1" customWidth="1"/>
    <col min="33" max="33" width="46.44140625" bestFit="1" customWidth="1"/>
    <col min="34" max="34" width="24.33203125" bestFit="1" customWidth="1"/>
    <col min="35" max="35" width="40.5546875" bestFit="1" customWidth="1"/>
    <col min="36" max="36" width="60" bestFit="1" customWidth="1"/>
    <col min="37" max="37" width="12.44140625" bestFit="1" customWidth="1"/>
    <col min="38" max="38" width="27.33203125" bestFit="1" customWidth="1"/>
    <col min="39" max="39" width="55.109375" bestFit="1" customWidth="1"/>
    <col min="40" max="40" width="37" bestFit="1" customWidth="1"/>
    <col min="41" max="41" width="33.5546875" bestFit="1" customWidth="1"/>
    <col min="42" max="42" width="13.10937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s="1">
        <v>41191</v>
      </c>
      <c r="D2">
        <v>151</v>
      </c>
      <c r="E2">
        <v>151</v>
      </c>
      <c r="F2" t="s">
        <v>44</v>
      </c>
      <c r="G2" t="s">
        <v>44</v>
      </c>
      <c r="H2" t="s">
        <v>44</v>
      </c>
      <c r="I2">
        <v>45.384985966000002</v>
      </c>
      <c r="J2" t="s">
        <v>45</v>
      </c>
      <c r="K2">
        <v>3138050</v>
      </c>
      <c r="L2" t="s">
        <v>46</v>
      </c>
      <c r="M2">
        <v>341.313946428571</v>
      </c>
      <c r="N2" t="s">
        <v>46</v>
      </c>
      <c r="O2">
        <v>0.34653337644905302</v>
      </c>
      <c r="P2" t="s">
        <v>45</v>
      </c>
      <c r="Q2">
        <v>0</v>
      </c>
      <c r="R2" t="s">
        <v>45</v>
      </c>
      <c r="S2">
        <v>0.87574569287399995</v>
      </c>
      <c r="T2">
        <v>0.8</v>
      </c>
      <c r="U2" t="s">
        <v>48</v>
      </c>
      <c r="V2">
        <v>0.87642417872199996</v>
      </c>
      <c r="W2" t="s">
        <v>48</v>
      </c>
      <c r="X2">
        <v>0.87506720702600005</v>
      </c>
      <c r="Y2" t="s">
        <v>48</v>
      </c>
      <c r="Z2">
        <v>0.99998090779100002</v>
      </c>
      <c r="AA2" t="s">
        <v>48</v>
      </c>
      <c r="AB2">
        <v>0.99996503755199995</v>
      </c>
      <c r="AC2">
        <v>0.80608361205900003</v>
      </c>
      <c r="AD2">
        <v>1</v>
      </c>
      <c r="AE2">
        <v>0</v>
      </c>
      <c r="AF2" t="s">
        <v>48</v>
      </c>
      <c r="AG2">
        <v>0</v>
      </c>
      <c r="AH2">
        <v>0</v>
      </c>
      <c r="AI2" t="s">
        <v>48</v>
      </c>
      <c r="AJ2" t="s">
        <v>49</v>
      </c>
    </row>
    <row r="3" spans="1:42" x14ac:dyDescent="0.3">
      <c r="A3" t="s">
        <v>50</v>
      </c>
      <c r="B3" t="s">
        <v>43</v>
      </c>
      <c r="C3" s="1">
        <v>41311</v>
      </c>
      <c r="D3">
        <v>250</v>
      </c>
      <c r="E3">
        <v>250</v>
      </c>
      <c r="F3" t="s">
        <v>44</v>
      </c>
      <c r="G3" t="s">
        <v>44</v>
      </c>
      <c r="H3" t="s">
        <v>44</v>
      </c>
      <c r="I3">
        <v>2.00760360074</v>
      </c>
      <c r="J3" t="s">
        <v>45</v>
      </c>
      <c r="K3">
        <v>160923</v>
      </c>
      <c r="L3" t="s">
        <v>46</v>
      </c>
      <c r="M3">
        <v>10.2916911621093</v>
      </c>
      <c r="N3" t="s">
        <v>47</v>
      </c>
      <c r="O3">
        <v>0.26426686784127901</v>
      </c>
      <c r="P3" t="s">
        <v>45</v>
      </c>
      <c r="Q3">
        <v>1.9741313809110099</v>
      </c>
      <c r="R3" t="s">
        <v>45</v>
      </c>
      <c r="S3">
        <v>0.27653687788600001</v>
      </c>
      <c r="T3">
        <v>0.75</v>
      </c>
      <c r="U3" t="s">
        <v>45</v>
      </c>
      <c r="V3">
        <v>9.1187661179600005E-2</v>
      </c>
      <c r="W3" t="s">
        <v>45</v>
      </c>
      <c r="X3">
        <v>0.46188609459199997</v>
      </c>
      <c r="Y3" t="s">
        <v>45</v>
      </c>
      <c r="Z3">
        <v>0.358420132025</v>
      </c>
      <c r="AA3" t="s">
        <v>48</v>
      </c>
      <c r="AB3">
        <v>1.12043420182E-3</v>
      </c>
      <c r="AC3">
        <v>1.26617838979E-2</v>
      </c>
      <c r="AD3">
        <v>193</v>
      </c>
      <c r="AE3">
        <v>-1.09646241539E-3</v>
      </c>
      <c r="AF3" t="s">
        <v>45</v>
      </c>
      <c r="AG3">
        <v>65</v>
      </c>
      <c r="AH3">
        <v>-3.23507578897E-3</v>
      </c>
      <c r="AI3" t="s">
        <v>45</v>
      </c>
      <c r="AJ3" t="s">
        <v>51</v>
      </c>
    </row>
    <row r="4" spans="1:42" x14ac:dyDescent="0.3">
      <c r="A4" t="s">
        <v>52</v>
      </c>
      <c r="B4" t="s">
        <v>43</v>
      </c>
      <c r="C4" s="1">
        <v>41443</v>
      </c>
      <c r="D4">
        <v>251</v>
      </c>
      <c r="E4">
        <v>251</v>
      </c>
      <c r="F4" t="s">
        <v>44</v>
      </c>
      <c r="G4" t="s">
        <v>44</v>
      </c>
      <c r="H4" t="s">
        <v>44</v>
      </c>
      <c r="I4">
        <v>93.702979366199997</v>
      </c>
      <c r="J4" t="s">
        <v>48</v>
      </c>
      <c r="K4">
        <v>10147864</v>
      </c>
      <c r="L4" t="s">
        <v>46</v>
      </c>
      <c r="M4">
        <v>556.75553571428497</v>
      </c>
      <c r="N4" t="s">
        <v>47</v>
      </c>
      <c r="O4">
        <v>9.2139862655984794E-3</v>
      </c>
      <c r="P4" t="s">
        <v>48</v>
      </c>
      <c r="Q4">
        <v>93.925688036128903</v>
      </c>
      <c r="R4" t="s">
        <v>48</v>
      </c>
      <c r="S4">
        <v>0.79545451681500001</v>
      </c>
      <c r="T4">
        <v>0.75</v>
      </c>
      <c r="U4" t="s">
        <v>48</v>
      </c>
      <c r="V4">
        <v>0.90382837631900004</v>
      </c>
      <c r="W4" t="s">
        <v>48</v>
      </c>
      <c r="X4">
        <v>0.68024435439999997</v>
      </c>
      <c r="Y4" t="s">
        <v>45</v>
      </c>
      <c r="Z4">
        <v>0.358420132025</v>
      </c>
      <c r="AA4" t="s">
        <v>48</v>
      </c>
      <c r="AB4" s="2">
        <v>1.6394677574E-83</v>
      </c>
      <c r="AC4" s="2">
        <v>9.0394162667500005E-306</v>
      </c>
      <c r="AD4">
        <v>0</v>
      </c>
      <c r="AE4">
        <v>-1.0825020626900001E-3</v>
      </c>
      <c r="AF4" t="s">
        <v>45</v>
      </c>
      <c r="AG4">
        <v>47</v>
      </c>
      <c r="AH4">
        <v>-3.7712650338300002E-3</v>
      </c>
      <c r="AI4" t="s">
        <v>45</v>
      </c>
      <c r="AJ4" t="s">
        <v>53</v>
      </c>
      <c r="AK4">
        <v>0.196901615605</v>
      </c>
      <c r="AL4" t="s">
        <v>45</v>
      </c>
      <c r="AM4" t="s">
        <v>54</v>
      </c>
      <c r="AN4" t="s">
        <v>55</v>
      </c>
      <c r="AO4" t="s">
        <v>55</v>
      </c>
      <c r="AP4" t="s">
        <v>56</v>
      </c>
    </row>
    <row r="5" spans="1:42" x14ac:dyDescent="0.3">
      <c r="A5" t="s">
        <v>57</v>
      </c>
      <c r="B5" t="s">
        <v>43</v>
      </c>
      <c r="C5" s="1">
        <v>41449</v>
      </c>
      <c r="D5">
        <v>251</v>
      </c>
      <c r="E5">
        <v>251</v>
      </c>
      <c r="F5" t="s">
        <v>44</v>
      </c>
      <c r="G5" t="s">
        <v>44</v>
      </c>
      <c r="H5" t="s">
        <v>44</v>
      </c>
      <c r="I5">
        <v>88.738148146100002</v>
      </c>
      <c r="J5" t="s">
        <v>48</v>
      </c>
      <c r="K5">
        <v>17725761</v>
      </c>
      <c r="L5" t="s">
        <v>46</v>
      </c>
      <c r="M5">
        <v>940.83354464285696</v>
      </c>
      <c r="N5" t="s">
        <v>58</v>
      </c>
      <c r="O5">
        <v>1.16285720083283E-2</v>
      </c>
      <c r="P5" t="s">
        <v>48</v>
      </c>
      <c r="Q5">
        <v>89.001659573625503</v>
      </c>
      <c r="R5" t="s">
        <v>48</v>
      </c>
      <c r="S5">
        <v>0.84735838894500004</v>
      </c>
      <c r="T5">
        <v>0.75</v>
      </c>
      <c r="U5" t="s">
        <v>48</v>
      </c>
      <c r="V5">
        <v>0.90274566830500003</v>
      </c>
      <c r="W5" t="s">
        <v>48</v>
      </c>
      <c r="X5">
        <v>0.78576044597000005</v>
      </c>
      <c r="Y5" t="s">
        <v>48</v>
      </c>
      <c r="Z5">
        <v>0.67793689645199995</v>
      </c>
      <c r="AA5" t="s">
        <v>48</v>
      </c>
      <c r="AB5" s="2">
        <v>1.09117841216E-52</v>
      </c>
      <c r="AC5" s="2">
        <v>1.2365877767599999E-63</v>
      </c>
      <c r="AD5">
        <v>0</v>
      </c>
      <c r="AE5">
        <v>-9.5539739150600001E-4</v>
      </c>
      <c r="AF5" t="s">
        <v>45</v>
      </c>
      <c r="AG5">
        <v>4</v>
      </c>
      <c r="AH5">
        <v>-1.9888971164700002E-3</v>
      </c>
      <c r="AI5" t="s">
        <v>45</v>
      </c>
      <c r="AJ5" t="s">
        <v>58</v>
      </c>
      <c r="AK5">
        <v>4.8220499630200003E-2</v>
      </c>
      <c r="AL5" t="s">
        <v>48</v>
      </c>
      <c r="AM5" t="s">
        <v>54</v>
      </c>
      <c r="AN5" t="s">
        <v>55</v>
      </c>
      <c r="AO5" t="s">
        <v>55</v>
      </c>
      <c r="AP5" t="s">
        <v>56</v>
      </c>
    </row>
    <row r="6" spans="1:42" x14ac:dyDescent="0.3">
      <c r="A6" t="s">
        <v>59</v>
      </c>
      <c r="B6" t="s">
        <v>43</v>
      </c>
      <c r="C6" s="1">
        <v>41467</v>
      </c>
      <c r="D6">
        <v>151</v>
      </c>
      <c r="E6">
        <v>151</v>
      </c>
      <c r="F6" t="s">
        <v>44</v>
      </c>
      <c r="G6" t="s">
        <v>44</v>
      </c>
      <c r="H6" t="s">
        <v>44</v>
      </c>
      <c r="I6">
        <v>82.440077405300002</v>
      </c>
      <c r="J6" t="s">
        <v>48</v>
      </c>
      <c r="K6">
        <v>13180142</v>
      </c>
      <c r="L6" t="s">
        <v>46</v>
      </c>
      <c r="M6">
        <v>710.29537053571403</v>
      </c>
      <c r="N6" t="s">
        <v>46</v>
      </c>
      <c r="O6">
        <v>9.42195574424603E-2</v>
      </c>
      <c r="P6" t="s">
        <v>45</v>
      </c>
      <c r="Q6">
        <v>82.130787370041901</v>
      </c>
      <c r="R6" t="s">
        <v>48</v>
      </c>
      <c r="S6">
        <v>0.92194642387199999</v>
      </c>
      <c r="T6">
        <v>0.8</v>
      </c>
      <c r="U6" t="s">
        <v>48</v>
      </c>
      <c r="V6">
        <v>0.92377140584899997</v>
      </c>
      <c r="W6" t="s">
        <v>48</v>
      </c>
      <c r="X6">
        <v>0.92291677829100005</v>
      </c>
      <c r="Y6" t="s">
        <v>48</v>
      </c>
      <c r="Z6">
        <v>0.99998090779100002</v>
      </c>
      <c r="AA6" t="s">
        <v>48</v>
      </c>
      <c r="AB6">
        <v>9.6054853604899994E-3</v>
      </c>
      <c r="AC6" s="2">
        <v>4.6380599446800001E-11</v>
      </c>
      <c r="AD6">
        <v>0</v>
      </c>
      <c r="AE6">
        <v>-5.9231819952599999E-4</v>
      </c>
      <c r="AF6" t="s">
        <v>45</v>
      </c>
      <c r="AG6">
        <v>0</v>
      </c>
      <c r="AH6">
        <v>-6.2140868569199998E-4</v>
      </c>
      <c r="AI6" t="s">
        <v>45</v>
      </c>
      <c r="AJ6" t="s">
        <v>53</v>
      </c>
      <c r="AK6">
        <v>0.20831084707399999</v>
      </c>
      <c r="AL6" t="s">
        <v>45</v>
      </c>
      <c r="AM6" t="s">
        <v>54</v>
      </c>
      <c r="AN6" t="s">
        <v>55</v>
      </c>
      <c r="AO6" t="s">
        <v>55</v>
      </c>
      <c r="AP6" t="s">
        <v>56</v>
      </c>
    </row>
    <row r="7" spans="1:42" x14ac:dyDescent="0.3">
      <c r="A7" t="s">
        <v>60</v>
      </c>
      <c r="B7" t="s">
        <v>43</v>
      </c>
      <c r="C7" s="1">
        <v>41503</v>
      </c>
      <c r="D7">
        <v>176</v>
      </c>
      <c r="E7">
        <v>176</v>
      </c>
      <c r="F7" t="s">
        <v>44</v>
      </c>
      <c r="G7" t="s">
        <v>44</v>
      </c>
      <c r="H7" t="s">
        <v>44</v>
      </c>
      <c r="I7">
        <v>93.613034329599998</v>
      </c>
      <c r="J7" t="s">
        <v>48</v>
      </c>
      <c r="K7">
        <v>14493580</v>
      </c>
      <c r="L7" t="s">
        <v>46</v>
      </c>
      <c r="M7">
        <v>748.77209374999995</v>
      </c>
      <c r="N7" t="s">
        <v>46</v>
      </c>
      <c r="O7">
        <v>2.0100939022347601E-2</v>
      </c>
      <c r="P7" t="s">
        <v>48</v>
      </c>
      <c r="Q7">
        <v>93.612744736325396</v>
      </c>
      <c r="R7" t="s">
        <v>48</v>
      </c>
      <c r="S7">
        <v>0.94896509894799996</v>
      </c>
      <c r="T7">
        <v>0.75</v>
      </c>
      <c r="U7" t="s">
        <v>48</v>
      </c>
      <c r="V7">
        <v>0.96311808714299996</v>
      </c>
      <c r="W7" t="s">
        <v>48</v>
      </c>
      <c r="X7">
        <v>0.93388158129999999</v>
      </c>
      <c r="Y7" t="s">
        <v>48</v>
      </c>
      <c r="Z7">
        <v>0.84094804639099996</v>
      </c>
      <c r="AA7" t="s">
        <v>48</v>
      </c>
      <c r="AB7" s="2">
        <v>4.6235873654399998E-5</v>
      </c>
      <c r="AC7" t="s">
        <v>61</v>
      </c>
      <c r="AD7">
        <v>0</v>
      </c>
      <c r="AE7">
        <v>-3.9473149619E-4</v>
      </c>
      <c r="AF7" t="s">
        <v>48</v>
      </c>
      <c r="AG7">
        <v>1</v>
      </c>
      <c r="AH7">
        <v>-6.0170140418700001E-4</v>
      </c>
      <c r="AI7" t="s">
        <v>45</v>
      </c>
      <c r="AJ7" t="s">
        <v>58</v>
      </c>
      <c r="AK7">
        <v>0.437100985848</v>
      </c>
      <c r="AL7" t="s">
        <v>45</v>
      </c>
      <c r="AM7" t="s">
        <v>62</v>
      </c>
      <c r="AN7" t="s">
        <v>63</v>
      </c>
      <c r="AO7" t="s">
        <v>64</v>
      </c>
      <c r="AP7" t="s">
        <v>56</v>
      </c>
    </row>
    <row r="8" spans="1:42" x14ac:dyDescent="0.3">
      <c r="A8" t="s">
        <v>65</v>
      </c>
      <c r="B8" t="s">
        <v>43</v>
      </c>
      <c r="C8" s="1">
        <v>41530</v>
      </c>
      <c r="D8">
        <v>251</v>
      </c>
      <c r="E8">
        <v>251</v>
      </c>
      <c r="F8" t="s">
        <v>44</v>
      </c>
      <c r="G8" t="s">
        <v>44</v>
      </c>
      <c r="H8" t="s">
        <v>44</v>
      </c>
      <c r="I8">
        <v>89.863611885799997</v>
      </c>
      <c r="J8" t="s">
        <v>48</v>
      </c>
      <c r="K8">
        <v>17433281</v>
      </c>
      <c r="L8" t="s">
        <v>46</v>
      </c>
      <c r="M8">
        <v>913.73032142857096</v>
      </c>
      <c r="N8" t="s">
        <v>58</v>
      </c>
      <c r="O8">
        <v>2.4696171385064199E-2</v>
      </c>
      <c r="P8" t="s">
        <v>48</v>
      </c>
      <c r="Q8">
        <v>89.177916750527601</v>
      </c>
      <c r="R8" t="s">
        <v>48</v>
      </c>
      <c r="S8">
        <v>0.83393312702400002</v>
      </c>
      <c r="T8">
        <v>0.75</v>
      </c>
      <c r="U8" t="s">
        <v>48</v>
      </c>
      <c r="V8">
        <v>0.88572799622800003</v>
      </c>
      <c r="W8" t="s">
        <v>48</v>
      </c>
      <c r="X8">
        <v>0.77647501394399998</v>
      </c>
      <c r="Y8" t="s">
        <v>48</v>
      </c>
      <c r="Z8">
        <v>0.84094804639099996</v>
      </c>
      <c r="AA8" t="s">
        <v>48</v>
      </c>
      <c r="AB8" s="2">
        <v>3.8371474749700001E-42</v>
      </c>
      <c r="AC8" s="2">
        <v>5.6818846749000003E-66</v>
      </c>
      <c r="AD8">
        <v>0</v>
      </c>
      <c r="AE8">
        <v>-1.1656378153900001E-3</v>
      </c>
      <c r="AF8" t="s">
        <v>45</v>
      </c>
      <c r="AG8">
        <v>4</v>
      </c>
      <c r="AH8">
        <v>-1.9759417336499998E-3</v>
      </c>
      <c r="AI8" t="s">
        <v>45</v>
      </c>
      <c r="AJ8" t="s">
        <v>53</v>
      </c>
      <c r="AK8">
        <v>2.0957752974900001E-2</v>
      </c>
      <c r="AL8" t="s">
        <v>48</v>
      </c>
      <c r="AM8" t="s">
        <v>54</v>
      </c>
      <c r="AN8" t="s">
        <v>55</v>
      </c>
      <c r="AO8" t="s">
        <v>55</v>
      </c>
      <c r="AP8" t="s">
        <v>56</v>
      </c>
    </row>
    <row r="9" spans="1:42" x14ac:dyDescent="0.3">
      <c r="A9" t="s">
        <v>66</v>
      </c>
      <c r="B9" t="s">
        <v>43</v>
      </c>
      <c r="C9" s="1">
        <v>41533</v>
      </c>
      <c r="D9">
        <v>151</v>
      </c>
      <c r="E9">
        <v>151</v>
      </c>
      <c r="F9" t="s">
        <v>44</v>
      </c>
      <c r="G9" t="s">
        <v>44</v>
      </c>
      <c r="H9" t="s">
        <v>44</v>
      </c>
      <c r="I9">
        <v>86.061833698399994</v>
      </c>
      <c r="J9" t="s">
        <v>48</v>
      </c>
      <c r="K9">
        <v>22033351</v>
      </c>
      <c r="L9" t="s">
        <v>46</v>
      </c>
      <c r="M9">
        <v>1185.41731696428</v>
      </c>
      <c r="N9" t="s">
        <v>116</v>
      </c>
      <c r="O9">
        <v>2.8467925827783101E-2</v>
      </c>
      <c r="P9" t="s">
        <v>48</v>
      </c>
      <c r="Q9">
        <v>86.012228655016898</v>
      </c>
      <c r="R9" t="s">
        <v>48</v>
      </c>
      <c r="S9">
        <v>0.91380022508699998</v>
      </c>
      <c r="T9">
        <v>0.8</v>
      </c>
      <c r="U9" t="s">
        <v>48</v>
      </c>
      <c r="V9">
        <v>0.93476878340500003</v>
      </c>
      <c r="W9" t="s">
        <v>48</v>
      </c>
      <c r="X9">
        <v>0.89055770815500002</v>
      </c>
      <c r="Y9" t="s">
        <v>48</v>
      </c>
      <c r="Z9">
        <v>0.84094804639099996</v>
      </c>
      <c r="AA9" t="s">
        <v>48</v>
      </c>
      <c r="AB9" s="2">
        <v>4.3159063355000002E-13</v>
      </c>
      <c r="AC9" s="2">
        <v>1.10353010986E-23</v>
      </c>
      <c r="AD9">
        <v>0</v>
      </c>
      <c r="AE9">
        <v>-7.0235033184499996E-4</v>
      </c>
      <c r="AF9" t="s">
        <v>45</v>
      </c>
      <c r="AG9">
        <v>0</v>
      </c>
      <c r="AH9">
        <v>-9.0450211730900003E-4</v>
      </c>
      <c r="AI9" t="s">
        <v>45</v>
      </c>
      <c r="AJ9" t="s">
        <v>58</v>
      </c>
      <c r="AK9">
        <v>0.189935935537</v>
      </c>
      <c r="AL9" t="s">
        <v>45</v>
      </c>
      <c r="AM9" t="s">
        <v>67</v>
      </c>
      <c r="AN9" t="s">
        <v>67</v>
      </c>
      <c r="AO9" t="s">
        <v>68</v>
      </c>
      <c r="AP9" t="s">
        <v>56</v>
      </c>
    </row>
    <row r="10" spans="1:42" x14ac:dyDescent="0.3">
      <c r="A10" t="s">
        <v>69</v>
      </c>
      <c r="B10" t="s">
        <v>43</v>
      </c>
      <c r="C10" s="1">
        <v>41541</v>
      </c>
      <c r="D10">
        <v>251</v>
      </c>
      <c r="E10">
        <v>251</v>
      </c>
      <c r="F10" t="s">
        <v>44</v>
      </c>
      <c r="G10" t="s">
        <v>44</v>
      </c>
      <c r="H10" t="s">
        <v>44</v>
      </c>
      <c r="I10">
        <v>67.195163523800005</v>
      </c>
      <c r="J10" t="s">
        <v>45</v>
      </c>
      <c r="K10">
        <v>14006895</v>
      </c>
      <c r="L10" t="s">
        <v>46</v>
      </c>
      <c r="M10">
        <v>805.13880357142796</v>
      </c>
      <c r="N10" t="s">
        <v>86</v>
      </c>
      <c r="O10">
        <v>9.2175920851973694E-2</v>
      </c>
      <c r="P10" t="s">
        <v>45</v>
      </c>
      <c r="Q10">
        <v>66.844282907200906</v>
      </c>
      <c r="R10" t="s">
        <v>45</v>
      </c>
      <c r="S10">
        <v>0.71517038600399996</v>
      </c>
      <c r="T10">
        <v>0.75</v>
      </c>
      <c r="U10" t="s">
        <v>45</v>
      </c>
      <c r="V10">
        <v>0.77068912456500005</v>
      </c>
      <c r="W10" t="s">
        <v>48</v>
      </c>
      <c r="X10">
        <v>0.66347772384600001</v>
      </c>
      <c r="Y10" t="s">
        <v>45</v>
      </c>
      <c r="Z10">
        <v>0.99584488300200003</v>
      </c>
      <c r="AA10" t="s">
        <v>48</v>
      </c>
      <c r="AB10" s="2">
        <v>6.3636890642999997E-20</v>
      </c>
      <c r="AC10" t="s">
        <v>61</v>
      </c>
      <c r="AD10">
        <v>16</v>
      </c>
      <c r="AE10">
        <v>-1.9789055870399999E-3</v>
      </c>
      <c r="AF10" t="s">
        <v>45</v>
      </c>
      <c r="AG10">
        <v>32</v>
      </c>
      <c r="AH10">
        <v>-2.1860258954700001E-3</v>
      </c>
      <c r="AI10" t="s">
        <v>45</v>
      </c>
      <c r="AJ10" t="s">
        <v>53</v>
      </c>
      <c r="AK10">
        <v>0.49177530350199999</v>
      </c>
      <c r="AL10" t="s">
        <v>45</v>
      </c>
      <c r="AM10" t="s">
        <v>54</v>
      </c>
      <c r="AN10" t="s">
        <v>55</v>
      </c>
      <c r="AO10" t="s">
        <v>55</v>
      </c>
      <c r="AP10" t="s">
        <v>56</v>
      </c>
    </row>
    <row r="11" spans="1:42" x14ac:dyDescent="0.3">
      <c r="A11" t="s">
        <v>70</v>
      </c>
      <c r="B11" t="s">
        <v>43</v>
      </c>
      <c r="C11" s="1">
        <v>41554</v>
      </c>
      <c r="D11">
        <v>251</v>
      </c>
      <c r="E11">
        <v>251</v>
      </c>
      <c r="F11" t="s">
        <v>44</v>
      </c>
      <c r="G11" t="s">
        <v>44</v>
      </c>
      <c r="H11" t="s">
        <v>44</v>
      </c>
      <c r="I11">
        <v>88.986930318600002</v>
      </c>
      <c r="J11" t="s">
        <v>48</v>
      </c>
      <c r="K11">
        <v>7066429</v>
      </c>
      <c r="L11" t="s">
        <v>46</v>
      </c>
      <c r="M11">
        <v>464.056136160714</v>
      </c>
      <c r="N11" t="s">
        <v>47</v>
      </c>
      <c r="O11">
        <v>0.11394761267414399</v>
      </c>
      <c r="P11" t="s">
        <v>45</v>
      </c>
      <c r="Q11">
        <v>90.7266167774645</v>
      </c>
      <c r="R11" t="s">
        <v>48</v>
      </c>
      <c r="S11">
        <v>0.86005195294199999</v>
      </c>
      <c r="T11">
        <v>0.75</v>
      </c>
      <c r="U11" t="s">
        <v>48</v>
      </c>
      <c r="V11">
        <v>0.86611846823299998</v>
      </c>
      <c r="W11" t="s">
        <v>48</v>
      </c>
      <c r="X11">
        <v>0.85246563440699996</v>
      </c>
      <c r="Y11" t="s">
        <v>48</v>
      </c>
      <c r="Z11">
        <v>0.99999999999699996</v>
      </c>
      <c r="AA11" t="s">
        <v>48</v>
      </c>
      <c r="AB11">
        <v>7.1573271143099998E-2</v>
      </c>
      <c r="AC11" t="s">
        <v>61</v>
      </c>
      <c r="AD11">
        <v>1</v>
      </c>
      <c r="AE11">
        <v>-1.40218418522E-3</v>
      </c>
      <c r="AF11" t="s">
        <v>45</v>
      </c>
      <c r="AG11">
        <v>1</v>
      </c>
      <c r="AH11">
        <v>-1.5446375712E-3</v>
      </c>
      <c r="AI11" t="s">
        <v>45</v>
      </c>
      <c r="AJ11" t="s">
        <v>53</v>
      </c>
      <c r="AK11">
        <v>2.1020555059900001E-2</v>
      </c>
      <c r="AL11" t="s">
        <v>48</v>
      </c>
      <c r="AM11" t="s">
        <v>54</v>
      </c>
      <c r="AN11" t="s">
        <v>55</v>
      </c>
      <c r="AO11" t="s">
        <v>55</v>
      </c>
      <c r="AP11" t="s">
        <v>56</v>
      </c>
    </row>
    <row r="12" spans="1:42" x14ac:dyDescent="0.3">
      <c r="A12" t="s">
        <v>71</v>
      </c>
      <c r="B12" t="s">
        <v>43</v>
      </c>
      <c r="C12" s="1">
        <v>41572</v>
      </c>
      <c r="D12">
        <v>151</v>
      </c>
      <c r="E12">
        <v>151</v>
      </c>
      <c r="F12" t="s">
        <v>44</v>
      </c>
      <c r="G12" t="s">
        <v>44</v>
      </c>
      <c r="H12" t="s">
        <v>44</v>
      </c>
      <c r="I12">
        <v>90.634095636200001</v>
      </c>
      <c r="J12" t="s">
        <v>48</v>
      </c>
      <c r="K12">
        <v>17754371</v>
      </c>
      <c r="L12" t="s">
        <v>46</v>
      </c>
      <c r="M12">
        <v>930.35910044642799</v>
      </c>
      <c r="N12" t="s">
        <v>58</v>
      </c>
      <c r="O12">
        <v>3.0835956609208098E-2</v>
      </c>
      <c r="P12" t="s">
        <v>48</v>
      </c>
      <c r="Q12">
        <v>91.403641646160807</v>
      </c>
      <c r="R12" t="s">
        <v>48</v>
      </c>
      <c r="S12">
        <v>0.92241757442899996</v>
      </c>
      <c r="T12">
        <v>0.8</v>
      </c>
      <c r="U12" t="s">
        <v>48</v>
      </c>
      <c r="V12">
        <v>0.93549013221400001</v>
      </c>
      <c r="W12" t="s">
        <v>48</v>
      </c>
      <c r="X12">
        <v>0.90546281150300001</v>
      </c>
      <c r="Y12" t="s">
        <v>48</v>
      </c>
      <c r="Z12">
        <v>0.99584488300200003</v>
      </c>
      <c r="AA12" t="s">
        <v>48</v>
      </c>
      <c r="AB12" s="2">
        <v>1.9426516500300002E-5</v>
      </c>
      <c r="AC12" t="s">
        <v>61</v>
      </c>
      <c r="AD12">
        <v>0</v>
      </c>
      <c r="AE12">
        <v>-9.4972264081299995E-4</v>
      </c>
      <c r="AF12" t="s">
        <v>45</v>
      </c>
      <c r="AG12">
        <v>0</v>
      </c>
      <c r="AH12">
        <v>-1.02739556868E-3</v>
      </c>
      <c r="AI12" t="s">
        <v>45</v>
      </c>
      <c r="AJ12" t="s">
        <v>58</v>
      </c>
      <c r="AK12">
        <v>0.51483469282299998</v>
      </c>
      <c r="AL12" t="s">
        <v>45</v>
      </c>
      <c r="AM12" t="s">
        <v>54</v>
      </c>
      <c r="AN12" t="s">
        <v>55</v>
      </c>
      <c r="AO12" t="s">
        <v>55</v>
      </c>
      <c r="AP12" t="s">
        <v>56</v>
      </c>
    </row>
    <row r="13" spans="1:42" x14ac:dyDescent="0.3">
      <c r="A13" t="s">
        <v>72</v>
      </c>
      <c r="B13" t="s">
        <v>43</v>
      </c>
      <c r="C13" s="1">
        <v>41677</v>
      </c>
      <c r="D13">
        <v>251</v>
      </c>
      <c r="E13">
        <v>251</v>
      </c>
      <c r="F13" t="s">
        <v>44</v>
      </c>
      <c r="G13" t="s">
        <v>44</v>
      </c>
      <c r="H13" t="s">
        <v>44</v>
      </c>
      <c r="I13">
        <v>88.330132539800005</v>
      </c>
      <c r="J13" t="s">
        <v>48</v>
      </c>
      <c r="K13">
        <v>10785103</v>
      </c>
      <c r="L13" t="s">
        <v>46</v>
      </c>
      <c r="M13">
        <v>558.100283482142</v>
      </c>
      <c r="N13" t="s">
        <v>46</v>
      </c>
      <c r="O13">
        <v>5.3446254015539797E-2</v>
      </c>
      <c r="P13" t="s">
        <v>48</v>
      </c>
      <c r="Q13">
        <v>89.865699219691706</v>
      </c>
      <c r="R13" t="s">
        <v>48</v>
      </c>
      <c r="S13">
        <v>0.85142210424300002</v>
      </c>
      <c r="T13">
        <v>0.75</v>
      </c>
      <c r="U13" t="s">
        <v>48</v>
      </c>
      <c r="V13">
        <v>0.85479847984799995</v>
      </c>
      <c r="W13" t="s">
        <v>48</v>
      </c>
      <c r="X13">
        <v>0.84338390378999994</v>
      </c>
      <c r="Y13" t="s">
        <v>48</v>
      </c>
      <c r="Z13">
        <v>0.99999999999699996</v>
      </c>
      <c r="AA13" t="s">
        <v>48</v>
      </c>
      <c r="AB13">
        <v>0.428180738482</v>
      </c>
      <c r="AC13" t="s">
        <v>61</v>
      </c>
      <c r="AD13">
        <v>1</v>
      </c>
      <c r="AE13">
        <v>-1.4636248033299999E-3</v>
      </c>
      <c r="AF13" t="s">
        <v>45</v>
      </c>
      <c r="AG13">
        <v>1</v>
      </c>
      <c r="AH13">
        <v>-1.6776323415200001E-3</v>
      </c>
      <c r="AI13" t="s">
        <v>45</v>
      </c>
      <c r="AJ13" t="s">
        <v>53</v>
      </c>
      <c r="AK13">
        <v>0.39439926458699998</v>
      </c>
      <c r="AL13" t="s">
        <v>45</v>
      </c>
      <c r="AM13" t="s">
        <v>54</v>
      </c>
      <c r="AN13" t="s">
        <v>55</v>
      </c>
      <c r="AO13" t="s">
        <v>55</v>
      </c>
      <c r="AP13" t="s">
        <v>56</v>
      </c>
    </row>
    <row r="14" spans="1:42" x14ac:dyDescent="0.3">
      <c r="A14" t="s">
        <v>73</v>
      </c>
      <c r="B14" t="s">
        <v>43</v>
      </c>
      <c r="C14" s="1">
        <v>41753</v>
      </c>
      <c r="D14">
        <v>151</v>
      </c>
      <c r="E14">
        <v>151</v>
      </c>
      <c r="F14" t="s">
        <v>44</v>
      </c>
      <c r="G14" t="s">
        <v>44</v>
      </c>
      <c r="H14" t="s">
        <v>44</v>
      </c>
      <c r="I14">
        <v>97.007224315599998</v>
      </c>
      <c r="J14" t="s">
        <v>48</v>
      </c>
      <c r="K14">
        <v>5094671</v>
      </c>
      <c r="L14" t="s">
        <v>46</v>
      </c>
      <c r="M14">
        <v>251.071111607142</v>
      </c>
      <c r="N14" t="s">
        <v>47</v>
      </c>
      <c r="O14">
        <v>0.230997302346864</v>
      </c>
      <c r="P14" t="s">
        <v>45</v>
      </c>
      <c r="Q14">
        <v>98.546922361137007</v>
      </c>
      <c r="R14" t="s">
        <v>48</v>
      </c>
      <c r="S14">
        <v>0.93672087825700001</v>
      </c>
      <c r="T14">
        <v>0.8</v>
      </c>
      <c r="U14" t="s">
        <v>48</v>
      </c>
      <c r="V14">
        <v>0.94644837830799999</v>
      </c>
      <c r="W14" t="s">
        <v>48</v>
      </c>
      <c r="X14">
        <v>0.92544992874099996</v>
      </c>
      <c r="Y14" t="s">
        <v>48</v>
      </c>
      <c r="Z14">
        <v>0.95412926422199995</v>
      </c>
      <c r="AA14" t="s">
        <v>48</v>
      </c>
      <c r="AB14">
        <v>8.3101985843899995E-2</v>
      </c>
      <c r="AC14">
        <v>5.5314319989800001E-3</v>
      </c>
      <c r="AD14">
        <v>0</v>
      </c>
      <c r="AE14">
        <v>-9.6088255736899995E-4</v>
      </c>
      <c r="AF14" t="s">
        <v>45</v>
      </c>
      <c r="AG14">
        <v>0</v>
      </c>
      <c r="AH14">
        <v>-1.03585050821E-3</v>
      </c>
      <c r="AI14" t="s">
        <v>45</v>
      </c>
      <c r="AJ14" t="s">
        <v>58</v>
      </c>
      <c r="AK14">
        <v>0.49795820839600002</v>
      </c>
      <c r="AL14" t="s">
        <v>45</v>
      </c>
      <c r="AM14" t="s">
        <v>74</v>
      </c>
      <c r="AN14" t="s">
        <v>68</v>
      </c>
      <c r="AO14" t="s">
        <v>74</v>
      </c>
      <c r="AP14" t="s">
        <v>75</v>
      </c>
    </row>
    <row r="15" spans="1:42" x14ac:dyDescent="0.3">
      <c r="A15" t="s">
        <v>76</v>
      </c>
      <c r="B15" t="s">
        <v>43</v>
      </c>
      <c r="C15" s="1">
        <v>41773</v>
      </c>
      <c r="D15">
        <v>151</v>
      </c>
      <c r="E15">
        <v>151</v>
      </c>
      <c r="F15" t="s">
        <v>44</v>
      </c>
      <c r="G15" t="s">
        <v>44</v>
      </c>
      <c r="H15" t="s">
        <v>44</v>
      </c>
      <c r="I15">
        <v>81.468367567499996</v>
      </c>
      <c r="J15" t="s">
        <v>48</v>
      </c>
      <c r="K15">
        <v>20334208</v>
      </c>
      <c r="L15" t="s">
        <v>46</v>
      </c>
      <c r="M15">
        <v>1124.4827499999999</v>
      </c>
      <c r="N15" t="s">
        <v>116</v>
      </c>
      <c r="O15">
        <v>1.7101416588541599E-2</v>
      </c>
      <c r="P15" t="s">
        <v>48</v>
      </c>
      <c r="Q15">
        <v>81.284425153293896</v>
      </c>
      <c r="R15" t="s">
        <v>48</v>
      </c>
      <c r="S15">
        <v>0.79665174741400002</v>
      </c>
      <c r="T15">
        <v>0.8</v>
      </c>
      <c r="U15" t="s">
        <v>45</v>
      </c>
      <c r="V15">
        <v>0.83677263658699996</v>
      </c>
      <c r="W15" t="s">
        <v>48</v>
      </c>
      <c r="X15">
        <v>0.75502261252000002</v>
      </c>
      <c r="Y15" t="s">
        <v>45</v>
      </c>
      <c r="Z15">
        <v>0.99584488300200003</v>
      </c>
      <c r="AA15" t="s">
        <v>48</v>
      </c>
      <c r="AB15" s="2">
        <v>4.14918234968E-14</v>
      </c>
      <c r="AC15" t="s">
        <v>61</v>
      </c>
      <c r="AD15">
        <v>0</v>
      </c>
      <c r="AE15">
        <v>-2.4166095521800002E-3</v>
      </c>
      <c r="AF15" t="s">
        <v>45</v>
      </c>
      <c r="AG15">
        <v>7</v>
      </c>
      <c r="AH15">
        <v>-1.85469835122E-3</v>
      </c>
      <c r="AI15" t="s">
        <v>45</v>
      </c>
      <c r="AJ15" t="s">
        <v>53</v>
      </c>
      <c r="AK15">
        <v>0.51173002615999996</v>
      </c>
      <c r="AL15" t="s">
        <v>45</v>
      </c>
      <c r="AM15" t="s">
        <v>54</v>
      </c>
      <c r="AN15" t="s">
        <v>55</v>
      </c>
      <c r="AO15" t="s">
        <v>55</v>
      </c>
      <c r="AP15" t="s">
        <v>56</v>
      </c>
    </row>
    <row r="16" spans="1:42" x14ac:dyDescent="0.3">
      <c r="A16" t="s">
        <v>77</v>
      </c>
      <c r="B16" t="s">
        <v>43</v>
      </c>
      <c r="C16" s="1">
        <v>41802</v>
      </c>
      <c r="D16">
        <v>251</v>
      </c>
      <c r="E16">
        <v>251</v>
      </c>
      <c r="F16" t="s">
        <v>44</v>
      </c>
      <c r="G16" t="s">
        <v>44</v>
      </c>
      <c r="H16" t="s">
        <v>44</v>
      </c>
      <c r="I16">
        <v>91.373018158899995</v>
      </c>
      <c r="J16" t="s">
        <v>48</v>
      </c>
      <c r="K16">
        <v>20643048</v>
      </c>
      <c r="L16" t="s">
        <v>46</v>
      </c>
      <c r="M16">
        <v>1088.1750982142801</v>
      </c>
      <c r="N16" t="s">
        <v>58</v>
      </c>
      <c r="O16">
        <v>1.45294769171346E-2</v>
      </c>
      <c r="P16" t="s">
        <v>48</v>
      </c>
      <c r="Q16">
        <v>90.369509939564594</v>
      </c>
      <c r="R16" t="s">
        <v>48</v>
      </c>
      <c r="S16">
        <v>0.78765803212300001</v>
      </c>
      <c r="T16">
        <v>0.75</v>
      </c>
      <c r="U16" t="s">
        <v>48</v>
      </c>
      <c r="V16">
        <v>0.82619260361699998</v>
      </c>
      <c r="W16" t="s">
        <v>48</v>
      </c>
      <c r="X16">
        <v>0.74425854228300004</v>
      </c>
      <c r="Y16" t="s">
        <v>45</v>
      </c>
      <c r="Z16">
        <v>0.84094804639099996</v>
      </c>
      <c r="AA16" t="s">
        <v>48</v>
      </c>
      <c r="AB16" s="2">
        <v>1.13163481915E-41</v>
      </c>
      <c r="AC16" t="s">
        <v>61</v>
      </c>
      <c r="AD16">
        <v>19</v>
      </c>
      <c r="AE16">
        <v>-2.2137128389300002E-3</v>
      </c>
      <c r="AF16" t="s">
        <v>45</v>
      </c>
      <c r="AG16">
        <v>39</v>
      </c>
      <c r="AH16">
        <v>-2.66211294363E-3</v>
      </c>
      <c r="AI16" t="s">
        <v>45</v>
      </c>
      <c r="AJ16" t="s">
        <v>58</v>
      </c>
      <c r="AK16">
        <v>0.119146051012</v>
      </c>
      <c r="AL16" t="s">
        <v>45</v>
      </c>
      <c r="AM16" t="s">
        <v>54</v>
      </c>
      <c r="AN16" t="s">
        <v>55</v>
      </c>
      <c r="AO16" t="s">
        <v>55</v>
      </c>
      <c r="AP16" t="s">
        <v>75</v>
      </c>
    </row>
    <row r="17" spans="1:42" x14ac:dyDescent="0.3">
      <c r="A17" t="s">
        <v>78</v>
      </c>
      <c r="B17" t="s">
        <v>43</v>
      </c>
      <c r="C17" s="1">
        <v>41806</v>
      </c>
      <c r="D17">
        <v>251</v>
      </c>
      <c r="E17">
        <v>251</v>
      </c>
      <c r="F17" t="s">
        <v>44</v>
      </c>
      <c r="G17" t="s">
        <v>44</v>
      </c>
      <c r="H17" t="s">
        <v>44</v>
      </c>
      <c r="I17">
        <v>97.331109583599996</v>
      </c>
      <c r="J17" t="s">
        <v>48</v>
      </c>
      <c r="K17">
        <v>10710545</v>
      </c>
      <c r="L17" t="s">
        <v>46</v>
      </c>
      <c r="M17">
        <v>534.59106026785696</v>
      </c>
      <c r="N17" t="s">
        <v>47</v>
      </c>
      <c r="O17">
        <v>6.5096507697174899E-3</v>
      </c>
      <c r="P17" t="s">
        <v>48</v>
      </c>
      <c r="Q17">
        <v>97.504980354989598</v>
      </c>
      <c r="R17" t="s">
        <v>48</v>
      </c>
      <c r="S17">
        <v>0.81498399209100003</v>
      </c>
      <c r="T17">
        <v>0.75</v>
      </c>
      <c r="U17" t="s">
        <v>48</v>
      </c>
      <c r="V17">
        <v>0.84060079458600001</v>
      </c>
      <c r="W17" t="s">
        <v>48</v>
      </c>
      <c r="X17">
        <v>0.78490072260199995</v>
      </c>
      <c r="Y17" t="s">
        <v>48</v>
      </c>
      <c r="Z17">
        <v>0.95412926422199995</v>
      </c>
      <c r="AA17" t="s">
        <v>48</v>
      </c>
      <c r="AB17" s="2">
        <v>7.2918333866500002E-10</v>
      </c>
      <c r="AC17" t="s">
        <v>61</v>
      </c>
      <c r="AD17">
        <v>1</v>
      </c>
      <c r="AE17">
        <v>-2.40615786239E-3</v>
      </c>
      <c r="AF17" t="s">
        <v>45</v>
      </c>
      <c r="AG17">
        <v>30</v>
      </c>
      <c r="AH17">
        <v>-2.9711635094500002E-3</v>
      </c>
      <c r="AI17" t="s">
        <v>45</v>
      </c>
      <c r="AJ17" t="s">
        <v>58</v>
      </c>
      <c r="AK17">
        <v>8.7674190991199996E-2</v>
      </c>
      <c r="AL17" t="s">
        <v>45</v>
      </c>
      <c r="AM17" t="s">
        <v>54</v>
      </c>
      <c r="AN17" t="s">
        <v>55</v>
      </c>
      <c r="AO17" t="s">
        <v>55</v>
      </c>
      <c r="AP17" t="s">
        <v>75</v>
      </c>
    </row>
    <row r="18" spans="1:42" x14ac:dyDescent="0.3">
      <c r="A18" t="s">
        <v>79</v>
      </c>
      <c r="B18" t="s">
        <v>43</v>
      </c>
      <c r="C18" s="1">
        <v>41864</v>
      </c>
      <c r="D18">
        <v>151</v>
      </c>
      <c r="E18">
        <v>151</v>
      </c>
      <c r="F18" t="s">
        <v>44</v>
      </c>
      <c r="G18" t="s">
        <v>44</v>
      </c>
      <c r="H18" t="s">
        <v>44</v>
      </c>
      <c r="I18">
        <v>91.935184099300002</v>
      </c>
      <c r="J18" t="s">
        <v>48</v>
      </c>
      <c r="K18">
        <v>17936069</v>
      </c>
      <c r="L18" t="s">
        <v>46</v>
      </c>
      <c r="M18">
        <v>943.90495535714194</v>
      </c>
      <c r="N18" t="s">
        <v>58</v>
      </c>
      <c r="O18">
        <v>2.62128193706254E-2</v>
      </c>
      <c r="P18" t="s">
        <v>48</v>
      </c>
      <c r="Q18">
        <v>91.979808239217107</v>
      </c>
      <c r="R18" t="s">
        <v>48</v>
      </c>
      <c r="S18">
        <v>0.92465272432400003</v>
      </c>
      <c r="T18">
        <v>0.8</v>
      </c>
      <c r="U18" t="s">
        <v>48</v>
      </c>
      <c r="V18">
        <v>0.94351811425300003</v>
      </c>
      <c r="W18" t="s">
        <v>48</v>
      </c>
      <c r="X18">
        <v>0.90463217548999997</v>
      </c>
      <c r="Y18" t="s">
        <v>48</v>
      </c>
      <c r="Z18">
        <v>0.95412926422199995</v>
      </c>
      <c r="AA18" t="s">
        <v>48</v>
      </c>
      <c r="AB18" s="2">
        <v>3.3998328623399998E-9</v>
      </c>
      <c r="AC18" s="2">
        <v>3.0143490272199999E-185</v>
      </c>
      <c r="AD18">
        <v>0</v>
      </c>
      <c r="AE18">
        <v>-6.8224445095800004E-4</v>
      </c>
      <c r="AF18" t="s">
        <v>45</v>
      </c>
      <c r="AG18">
        <v>0</v>
      </c>
      <c r="AH18">
        <v>-7.5951055175899995E-4</v>
      </c>
      <c r="AI18" t="s">
        <v>45</v>
      </c>
      <c r="AJ18" t="s">
        <v>58</v>
      </c>
      <c r="AK18">
        <v>0.35464617818900002</v>
      </c>
      <c r="AL18" t="s">
        <v>45</v>
      </c>
      <c r="AM18" t="s">
        <v>80</v>
      </c>
      <c r="AN18" t="s">
        <v>80</v>
      </c>
      <c r="AO18" t="s">
        <v>68</v>
      </c>
      <c r="AP18" t="s">
        <v>75</v>
      </c>
    </row>
    <row r="19" spans="1:42" x14ac:dyDescent="0.3">
      <c r="A19" t="s">
        <v>81</v>
      </c>
      <c r="B19" t="s">
        <v>43</v>
      </c>
      <c r="C19" s="1">
        <v>41883</v>
      </c>
      <c r="D19">
        <v>151</v>
      </c>
      <c r="E19">
        <v>151</v>
      </c>
      <c r="F19" t="s">
        <v>44</v>
      </c>
      <c r="G19" t="s">
        <v>44</v>
      </c>
      <c r="H19" t="s">
        <v>44</v>
      </c>
      <c r="I19">
        <v>94.067257215200001</v>
      </c>
      <c r="J19" t="s">
        <v>48</v>
      </c>
      <c r="K19">
        <v>17640397</v>
      </c>
      <c r="L19" t="s">
        <v>46</v>
      </c>
      <c r="M19">
        <v>909.82885044642796</v>
      </c>
      <c r="N19" t="s">
        <v>46</v>
      </c>
      <c r="O19">
        <v>2.0070097729827301E-2</v>
      </c>
      <c r="P19" t="s">
        <v>48</v>
      </c>
      <c r="Q19">
        <v>93.894403266475194</v>
      </c>
      <c r="R19" t="s">
        <v>48</v>
      </c>
      <c r="S19">
        <v>0.93862031160799997</v>
      </c>
      <c r="T19">
        <v>0.8</v>
      </c>
      <c r="U19" t="s">
        <v>48</v>
      </c>
      <c r="V19">
        <v>0.96071821936299995</v>
      </c>
      <c r="W19" t="s">
        <v>48</v>
      </c>
      <c r="X19">
        <v>0.91538393382000005</v>
      </c>
      <c r="Y19" t="s">
        <v>48</v>
      </c>
      <c r="Z19">
        <v>0.84094804639099996</v>
      </c>
      <c r="AA19" t="s">
        <v>48</v>
      </c>
      <c r="AB19" s="2">
        <v>4.2142039652099998E-16</v>
      </c>
      <c r="AC19" s="2">
        <v>6.6657825401500004E-224</v>
      </c>
      <c r="AD19">
        <v>0</v>
      </c>
      <c r="AE19">
        <v>-4.4114694139899999E-4</v>
      </c>
      <c r="AF19" t="s">
        <v>48</v>
      </c>
      <c r="AG19">
        <v>0</v>
      </c>
      <c r="AH19">
        <v>-5.2041113403899998E-4</v>
      </c>
      <c r="AI19" t="s">
        <v>45</v>
      </c>
      <c r="AJ19" t="s">
        <v>58</v>
      </c>
      <c r="AK19">
        <v>0.226427031626</v>
      </c>
      <c r="AL19" t="s">
        <v>45</v>
      </c>
      <c r="AM19" t="s">
        <v>82</v>
      </c>
      <c r="AN19" t="s">
        <v>68</v>
      </c>
      <c r="AO19" t="s">
        <v>82</v>
      </c>
      <c r="AP19" t="s">
        <v>75</v>
      </c>
    </row>
    <row r="20" spans="1:42" x14ac:dyDescent="0.3">
      <c r="A20" t="s">
        <v>83</v>
      </c>
      <c r="B20" t="s">
        <v>43</v>
      </c>
      <c r="C20" s="1">
        <v>41926</v>
      </c>
      <c r="D20">
        <v>151</v>
      </c>
      <c r="E20">
        <v>151</v>
      </c>
      <c r="F20" t="s">
        <v>44</v>
      </c>
      <c r="G20" t="s">
        <v>44</v>
      </c>
      <c r="H20" t="s">
        <v>44</v>
      </c>
      <c r="I20">
        <v>89.638699256300001</v>
      </c>
      <c r="J20" t="s">
        <v>48</v>
      </c>
      <c r="K20">
        <v>19084469</v>
      </c>
      <c r="L20" t="s">
        <v>46</v>
      </c>
      <c r="M20">
        <v>1011.43212946428</v>
      </c>
      <c r="N20" t="s">
        <v>58</v>
      </c>
      <c r="O20">
        <v>1.40061361369655E-2</v>
      </c>
      <c r="P20" t="s">
        <v>48</v>
      </c>
      <c r="Q20">
        <v>90.034218474667995</v>
      </c>
      <c r="R20" t="s">
        <v>48</v>
      </c>
      <c r="S20">
        <v>0.89321306275000001</v>
      </c>
      <c r="T20">
        <v>0.8</v>
      </c>
      <c r="U20" t="s">
        <v>48</v>
      </c>
      <c r="V20">
        <v>0.91864897025400005</v>
      </c>
      <c r="W20" t="s">
        <v>48</v>
      </c>
      <c r="X20">
        <v>0.86560579635500001</v>
      </c>
      <c r="Y20" t="s">
        <v>48</v>
      </c>
      <c r="Z20">
        <v>0.95412926422199995</v>
      </c>
      <c r="AA20" t="s">
        <v>48</v>
      </c>
      <c r="AB20" s="2">
        <v>8.0152589521999997E-17</v>
      </c>
      <c r="AC20" s="2">
        <v>2.8332803746500002E-171</v>
      </c>
      <c r="AD20">
        <v>0</v>
      </c>
      <c r="AE20">
        <v>-1.05608406404E-3</v>
      </c>
      <c r="AF20" t="s">
        <v>45</v>
      </c>
      <c r="AG20">
        <v>0</v>
      </c>
      <c r="AH20">
        <v>-1.1247689191800001E-3</v>
      </c>
      <c r="AI20" t="s">
        <v>45</v>
      </c>
      <c r="AJ20" t="s">
        <v>58</v>
      </c>
      <c r="AK20">
        <v>0.104406147166</v>
      </c>
      <c r="AL20" t="s">
        <v>45</v>
      </c>
      <c r="AM20" t="s">
        <v>54</v>
      </c>
      <c r="AN20" t="s">
        <v>55</v>
      </c>
      <c r="AO20" t="s">
        <v>55</v>
      </c>
      <c r="AP20" t="s">
        <v>75</v>
      </c>
    </row>
    <row r="21" spans="1:42" x14ac:dyDescent="0.3">
      <c r="A21" t="s">
        <v>84</v>
      </c>
      <c r="B21" t="s">
        <v>85</v>
      </c>
      <c r="C21" s="1">
        <v>41929</v>
      </c>
      <c r="D21">
        <v>151</v>
      </c>
      <c r="E21">
        <v>151</v>
      </c>
      <c r="F21" t="s">
        <v>44</v>
      </c>
      <c r="G21" t="s">
        <v>44</v>
      </c>
      <c r="H21" t="s">
        <v>44</v>
      </c>
      <c r="I21">
        <v>79.294753524499995</v>
      </c>
      <c r="J21" t="s">
        <v>48</v>
      </c>
      <c r="K21">
        <v>22430099</v>
      </c>
      <c r="L21" t="s">
        <v>46</v>
      </c>
      <c r="M21">
        <v>1210.14916964285</v>
      </c>
      <c r="N21" t="s">
        <v>116</v>
      </c>
      <c r="O21">
        <v>1.7993861776996401E-2</v>
      </c>
      <c r="P21" t="s">
        <v>48</v>
      </c>
      <c r="Q21">
        <v>78.970534184664402</v>
      </c>
      <c r="R21" t="s">
        <v>45</v>
      </c>
      <c r="S21">
        <v>0.87740910981999998</v>
      </c>
      <c r="T21">
        <v>0.8</v>
      </c>
      <c r="U21" t="s">
        <v>48</v>
      </c>
      <c r="V21">
        <v>0.91600512902200004</v>
      </c>
      <c r="W21" t="s">
        <v>48</v>
      </c>
      <c r="X21">
        <v>0.83648375679599996</v>
      </c>
      <c r="Y21" t="s">
        <v>48</v>
      </c>
      <c r="Z21">
        <v>0.99584488300200003</v>
      </c>
      <c r="AA21" t="s">
        <v>48</v>
      </c>
      <c r="AB21" s="2">
        <v>1.1016419011400001E-30</v>
      </c>
      <c r="AC21" t="s">
        <v>61</v>
      </c>
      <c r="AD21">
        <v>0</v>
      </c>
      <c r="AE21">
        <v>-6.3613331278699996E-4</v>
      </c>
      <c r="AF21" t="s">
        <v>45</v>
      </c>
      <c r="AG21">
        <v>0</v>
      </c>
      <c r="AH21">
        <v>-6.0429444399499996E-4</v>
      </c>
      <c r="AI21" t="s">
        <v>45</v>
      </c>
      <c r="AJ21" t="s">
        <v>58</v>
      </c>
      <c r="AK21">
        <v>0.10825808048500001</v>
      </c>
      <c r="AL21" t="s">
        <v>45</v>
      </c>
      <c r="AM21" t="s">
        <v>87</v>
      </c>
      <c r="AN21" t="s">
        <v>87</v>
      </c>
      <c r="AO21" t="s">
        <v>68</v>
      </c>
      <c r="AP21" t="s">
        <v>75</v>
      </c>
    </row>
    <row r="22" spans="1:42" x14ac:dyDescent="0.3">
      <c r="A22" t="s">
        <v>88</v>
      </c>
      <c r="B22" t="s">
        <v>43</v>
      </c>
      <c r="C22" s="1">
        <v>41936</v>
      </c>
      <c r="D22">
        <v>151</v>
      </c>
      <c r="E22">
        <v>151</v>
      </c>
      <c r="F22" t="s">
        <v>44</v>
      </c>
      <c r="G22" t="s">
        <v>44</v>
      </c>
      <c r="H22" t="s">
        <v>44</v>
      </c>
      <c r="I22">
        <v>86.693546912299993</v>
      </c>
      <c r="J22" t="s">
        <v>48</v>
      </c>
      <c r="K22">
        <v>22517755</v>
      </c>
      <c r="L22" t="s">
        <v>46</v>
      </c>
      <c r="M22">
        <v>1216.7322946428501</v>
      </c>
      <c r="N22" t="s">
        <v>116</v>
      </c>
      <c r="O22">
        <v>1.7442469768427699E-2</v>
      </c>
      <c r="P22" t="s">
        <v>48</v>
      </c>
      <c r="Q22">
        <v>86.730652985390094</v>
      </c>
      <c r="R22" t="s">
        <v>48</v>
      </c>
      <c r="S22">
        <v>0.88872730114700005</v>
      </c>
      <c r="T22">
        <v>0.8</v>
      </c>
      <c r="U22" t="s">
        <v>48</v>
      </c>
      <c r="V22">
        <v>0.928814376163</v>
      </c>
      <c r="W22" t="s">
        <v>48</v>
      </c>
      <c r="X22">
        <v>0.846413129115</v>
      </c>
      <c r="Y22" t="s">
        <v>48</v>
      </c>
      <c r="Z22">
        <v>0.84094804639099996</v>
      </c>
      <c r="AA22" t="s">
        <v>48</v>
      </c>
      <c r="AB22" s="2">
        <v>1.3783811088300001E-37</v>
      </c>
      <c r="AC22" s="2">
        <v>2.2641664125700001E-64</v>
      </c>
      <c r="AD22">
        <v>0</v>
      </c>
      <c r="AE22">
        <v>-6.9707848357499999E-4</v>
      </c>
      <c r="AF22" t="s">
        <v>45</v>
      </c>
      <c r="AG22">
        <v>0</v>
      </c>
      <c r="AH22">
        <v>-8.11192068487E-4</v>
      </c>
      <c r="AI22" t="s">
        <v>45</v>
      </c>
      <c r="AJ22" t="s">
        <v>53</v>
      </c>
      <c r="AK22">
        <v>0.51077920771300001</v>
      </c>
      <c r="AL22" t="s">
        <v>45</v>
      </c>
      <c r="AM22" t="s">
        <v>54</v>
      </c>
      <c r="AN22" t="s">
        <v>55</v>
      </c>
      <c r="AO22" t="s">
        <v>55</v>
      </c>
      <c r="AP22" t="s">
        <v>75</v>
      </c>
    </row>
    <row r="23" spans="1:42" x14ac:dyDescent="0.3">
      <c r="A23" t="s">
        <v>89</v>
      </c>
      <c r="B23" t="s">
        <v>43</v>
      </c>
      <c r="C23" s="1">
        <v>41943</v>
      </c>
      <c r="D23">
        <v>75</v>
      </c>
      <c r="E23">
        <v>75</v>
      </c>
      <c r="F23" t="s">
        <v>44</v>
      </c>
      <c r="G23" t="s">
        <v>44</v>
      </c>
      <c r="H23" t="s">
        <v>44</v>
      </c>
      <c r="I23">
        <v>84.804924599900005</v>
      </c>
      <c r="J23" t="s">
        <v>48</v>
      </c>
      <c r="K23">
        <v>22830617</v>
      </c>
      <c r="L23" t="s">
        <v>46</v>
      </c>
      <c r="M23">
        <v>1020.3599884868401</v>
      </c>
      <c r="N23" t="s">
        <v>58</v>
      </c>
      <c r="O23">
        <v>6.6962896060814805E-2</v>
      </c>
      <c r="P23" t="s">
        <v>48</v>
      </c>
      <c r="Q23">
        <v>85.485196026089298</v>
      </c>
      <c r="R23" t="s">
        <v>48</v>
      </c>
      <c r="S23">
        <v>0.94188499625699995</v>
      </c>
      <c r="T23">
        <v>0.85</v>
      </c>
      <c r="U23" t="s">
        <v>48</v>
      </c>
      <c r="V23">
        <v>0.94357274064600005</v>
      </c>
      <c r="W23" t="s">
        <v>48</v>
      </c>
      <c r="X23">
        <v>0.93797698590400003</v>
      </c>
      <c r="Y23" t="s">
        <v>48</v>
      </c>
      <c r="Z23">
        <v>0.99584488300200003</v>
      </c>
      <c r="AA23" t="s">
        <v>48</v>
      </c>
      <c r="AB23">
        <v>0.16726694342699999</v>
      </c>
      <c r="AC23" t="s">
        <v>61</v>
      </c>
      <c r="AD23">
        <v>0</v>
      </c>
      <c r="AE23">
        <v>-7.2598278346800002E-4</v>
      </c>
      <c r="AF23" t="s">
        <v>45</v>
      </c>
      <c r="AG23">
        <v>0</v>
      </c>
      <c r="AH23">
        <v>-3.31898110402E-4</v>
      </c>
      <c r="AI23" t="s">
        <v>48</v>
      </c>
      <c r="AJ23" t="s">
        <v>58</v>
      </c>
      <c r="AK23">
        <v>0.42484979272399997</v>
      </c>
      <c r="AL23" t="s">
        <v>45</v>
      </c>
      <c r="AM23" t="s">
        <v>54</v>
      </c>
      <c r="AN23" t="s">
        <v>55</v>
      </c>
      <c r="AO23" t="s">
        <v>55</v>
      </c>
      <c r="AP23" t="s">
        <v>75</v>
      </c>
    </row>
    <row r="24" spans="1:42" x14ac:dyDescent="0.3">
      <c r="A24" t="s">
        <v>90</v>
      </c>
      <c r="B24" t="s">
        <v>43</v>
      </c>
      <c r="C24" s="1">
        <v>41950</v>
      </c>
      <c r="D24">
        <v>151</v>
      </c>
      <c r="E24">
        <v>151</v>
      </c>
      <c r="F24" t="s">
        <v>44</v>
      </c>
      <c r="G24" t="s">
        <v>44</v>
      </c>
      <c r="H24" t="s">
        <v>44</v>
      </c>
      <c r="I24">
        <v>90.079766407299999</v>
      </c>
      <c r="J24" t="s">
        <v>48</v>
      </c>
      <c r="K24">
        <v>11262793</v>
      </c>
      <c r="L24" t="s">
        <v>46</v>
      </c>
      <c r="M24">
        <v>579.44845089285695</v>
      </c>
      <c r="N24" t="s">
        <v>46</v>
      </c>
      <c r="O24">
        <v>3.4966448612757897E-2</v>
      </c>
      <c r="P24" t="s">
        <v>48</v>
      </c>
      <c r="Q24">
        <v>90.212055725029103</v>
      </c>
      <c r="R24" t="s">
        <v>48</v>
      </c>
      <c r="S24">
        <v>0.96027938615099995</v>
      </c>
      <c r="T24">
        <v>0.8</v>
      </c>
      <c r="U24" t="s">
        <v>48</v>
      </c>
      <c r="V24">
        <v>0.966781090447</v>
      </c>
      <c r="W24" t="s">
        <v>48</v>
      </c>
      <c r="X24">
        <v>0.95389709549000001</v>
      </c>
      <c r="Y24" t="s">
        <v>48</v>
      </c>
      <c r="Z24">
        <v>0.99584488300200003</v>
      </c>
      <c r="AA24" t="s">
        <v>48</v>
      </c>
      <c r="AB24">
        <v>0.99203128978400001</v>
      </c>
      <c r="AC24">
        <v>0.89780350600500003</v>
      </c>
      <c r="AD24">
        <v>0</v>
      </c>
      <c r="AE24">
        <v>-1.3806484428900001E-4</v>
      </c>
      <c r="AF24" t="s">
        <v>48</v>
      </c>
      <c r="AG24">
        <v>0</v>
      </c>
      <c r="AH24">
        <v>-1.1747108000599999E-4</v>
      </c>
      <c r="AI24" t="s">
        <v>48</v>
      </c>
      <c r="AJ24" t="s">
        <v>58</v>
      </c>
      <c r="AK24">
        <v>0.22736004950899999</v>
      </c>
      <c r="AL24" t="s">
        <v>45</v>
      </c>
      <c r="AM24" t="s">
        <v>91</v>
      </c>
      <c r="AN24" t="s">
        <v>91</v>
      </c>
      <c r="AO24" t="s">
        <v>68</v>
      </c>
      <c r="AP24" t="s">
        <v>75</v>
      </c>
    </row>
    <row r="25" spans="1:42" x14ac:dyDescent="0.3">
      <c r="A25" t="s">
        <v>92</v>
      </c>
      <c r="B25" t="s">
        <v>43</v>
      </c>
      <c r="C25" s="1">
        <v>41961</v>
      </c>
      <c r="D25">
        <v>151</v>
      </c>
      <c r="E25">
        <v>151</v>
      </c>
      <c r="F25" t="s">
        <v>44</v>
      </c>
      <c r="G25" t="s">
        <v>44</v>
      </c>
      <c r="H25" t="s">
        <v>44</v>
      </c>
      <c r="I25">
        <v>92.732208085400003</v>
      </c>
      <c r="J25" t="s">
        <v>48</v>
      </c>
      <c r="K25">
        <v>19181201</v>
      </c>
      <c r="L25" t="s">
        <v>46</v>
      </c>
      <c r="M25">
        <v>1009.90740625</v>
      </c>
      <c r="N25" t="s">
        <v>58</v>
      </c>
      <c r="O25">
        <v>2.7961230170036398E-2</v>
      </c>
      <c r="P25" t="s">
        <v>48</v>
      </c>
      <c r="Q25">
        <v>92.311997677198406</v>
      </c>
      <c r="R25" t="s">
        <v>48</v>
      </c>
      <c r="S25">
        <v>0.93572305021199997</v>
      </c>
      <c r="T25">
        <v>0.8</v>
      </c>
      <c r="U25" t="s">
        <v>48</v>
      </c>
      <c r="V25">
        <v>0.94773280897900003</v>
      </c>
      <c r="W25" t="s">
        <v>48</v>
      </c>
      <c r="X25">
        <v>0.92217729258100001</v>
      </c>
      <c r="Y25" t="s">
        <v>48</v>
      </c>
      <c r="Z25">
        <v>0.95412926422199995</v>
      </c>
      <c r="AA25" t="s">
        <v>48</v>
      </c>
      <c r="AB25" s="2">
        <v>1.3904190258299999E-5</v>
      </c>
      <c r="AC25" t="s">
        <v>61</v>
      </c>
      <c r="AD25">
        <v>0</v>
      </c>
      <c r="AE25">
        <v>-6.2310046942700001E-4</v>
      </c>
      <c r="AF25" t="s">
        <v>45</v>
      </c>
      <c r="AG25">
        <v>0</v>
      </c>
      <c r="AH25">
        <v>-7.2414977685899998E-4</v>
      </c>
      <c r="AI25" t="s">
        <v>45</v>
      </c>
      <c r="AJ25" t="s">
        <v>58</v>
      </c>
      <c r="AK25">
        <v>0.13190919093199999</v>
      </c>
      <c r="AL25" t="s">
        <v>45</v>
      </c>
      <c r="AM25" t="s">
        <v>93</v>
      </c>
      <c r="AN25" t="s">
        <v>93</v>
      </c>
      <c r="AO25" t="s">
        <v>68</v>
      </c>
      <c r="AP25" t="s">
        <v>75</v>
      </c>
    </row>
    <row r="26" spans="1:42" x14ac:dyDescent="0.3">
      <c r="A26" t="s">
        <v>94</v>
      </c>
      <c r="B26" t="s">
        <v>43</v>
      </c>
      <c r="C26" s="1">
        <v>41981</v>
      </c>
      <c r="D26">
        <v>151</v>
      </c>
      <c r="E26">
        <v>151</v>
      </c>
      <c r="F26" t="s">
        <v>44</v>
      </c>
      <c r="G26" t="s">
        <v>44</v>
      </c>
      <c r="H26" t="s">
        <v>44</v>
      </c>
      <c r="I26">
        <v>90.050993678500006</v>
      </c>
      <c r="J26" t="s">
        <v>48</v>
      </c>
      <c r="K26">
        <v>21795042</v>
      </c>
      <c r="L26" t="s">
        <v>46</v>
      </c>
      <c r="M26">
        <v>1153.0040535714199</v>
      </c>
      <c r="N26" t="s">
        <v>86</v>
      </c>
      <c r="O26">
        <v>2.0941007978298499E-2</v>
      </c>
      <c r="P26" t="s">
        <v>48</v>
      </c>
      <c r="Q26">
        <v>89.941047147556901</v>
      </c>
      <c r="R26" t="s">
        <v>48</v>
      </c>
      <c r="S26">
        <v>0.89826064096500002</v>
      </c>
      <c r="T26">
        <v>0.8</v>
      </c>
      <c r="U26" t="s">
        <v>48</v>
      </c>
      <c r="V26">
        <v>0.94463606031500003</v>
      </c>
      <c r="W26" t="s">
        <v>48</v>
      </c>
      <c r="X26">
        <v>0.85869474928400003</v>
      </c>
      <c r="Y26" t="s">
        <v>48</v>
      </c>
      <c r="Z26">
        <v>0.67793689645199995</v>
      </c>
      <c r="AA26" t="s">
        <v>48</v>
      </c>
      <c r="AB26" s="2">
        <v>1.86479146868E-37</v>
      </c>
      <c r="AC26" t="s">
        <v>61</v>
      </c>
      <c r="AD26">
        <v>0</v>
      </c>
      <c r="AE26">
        <v>-6.0048390003199995E-4</v>
      </c>
      <c r="AF26" t="s">
        <v>45</v>
      </c>
      <c r="AG26">
        <v>3</v>
      </c>
      <c r="AH26">
        <v>-5.1121202553399997E-4</v>
      </c>
      <c r="AI26" t="s">
        <v>45</v>
      </c>
      <c r="AJ26" t="s">
        <v>58</v>
      </c>
      <c r="AK26">
        <v>0.32890865254500001</v>
      </c>
      <c r="AL26" t="s">
        <v>45</v>
      </c>
      <c r="AM26" t="s">
        <v>54</v>
      </c>
      <c r="AN26" t="s">
        <v>55</v>
      </c>
      <c r="AO26" t="s">
        <v>55</v>
      </c>
      <c r="AP26" t="s">
        <v>75</v>
      </c>
    </row>
    <row r="27" spans="1:42" x14ac:dyDescent="0.3">
      <c r="A27" t="s">
        <v>95</v>
      </c>
      <c r="B27" t="s">
        <v>85</v>
      </c>
      <c r="C27" s="1">
        <v>41981</v>
      </c>
      <c r="D27">
        <v>151</v>
      </c>
      <c r="E27">
        <v>151</v>
      </c>
      <c r="F27" t="s">
        <v>44</v>
      </c>
      <c r="G27" t="s">
        <v>44</v>
      </c>
      <c r="H27" t="s">
        <v>44</v>
      </c>
      <c r="I27">
        <v>94.991150602100006</v>
      </c>
      <c r="J27" t="s">
        <v>48</v>
      </c>
      <c r="K27">
        <v>13800416</v>
      </c>
      <c r="L27" t="s">
        <v>46</v>
      </c>
      <c r="M27">
        <v>717.56914508928503</v>
      </c>
      <c r="N27" t="s">
        <v>46</v>
      </c>
      <c r="O27">
        <v>2.7595836955968199E-2</v>
      </c>
      <c r="P27" t="s">
        <v>48</v>
      </c>
      <c r="Q27">
        <v>95.107780357207702</v>
      </c>
      <c r="R27" t="s">
        <v>48</v>
      </c>
      <c r="S27">
        <v>0.846082557081</v>
      </c>
      <c r="T27">
        <v>0.8</v>
      </c>
      <c r="U27" t="s">
        <v>48</v>
      </c>
      <c r="V27">
        <v>0.94004407294000003</v>
      </c>
      <c r="W27" t="s">
        <v>48</v>
      </c>
      <c r="X27">
        <v>0.74762538783200005</v>
      </c>
      <c r="Y27" t="s">
        <v>45</v>
      </c>
      <c r="Z27">
        <v>0.358420132025</v>
      </c>
      <c r="AA27" t="s">
        <v>48</v>
      </c>
      <c r="AB27" s="2">
        <v>7.7537405850199996E-147</v>
      </c>
      <c r="AC27" s="2">
        <v>6.3911686241899996E-157</v>
      </c>
      <c r="AD27">
        <v>0</v>
      </c>
      <c r="AE27">
        <v>-7.8234634737099997E-4</v>
      </c>
      <c r="AF27" t="s">
        <v>45</v>
      </c>
      <c r="AG27">
        <v>5</v>
      </c>
      <c r="AH27">
        <v>-1.1708936448499999E-3</v>
      </c>
      <c r="AI27" t="s">
        <v>45</v>
      </c>
      <c r="AJ27" t="s">
        <v>58</v>
      </c>
      <c r="AK27">
        <v>0.52447136696700003</v>
      </c>
      <c r="AL27" t="s">
        <v>45</v>
      </c>
      <c r="AM27" t="s">
        <v>54</v>
      </c>
      <c r="AN27" t="s">
        <v>55</v>
      </c>
      <c r="AO27" t="s">
        <v>55</v>
      </c>
      <c r="AP27" t="s">
        <v>75</v>
      </c>
    </row>
    <row r="28" spans="1:42" x14ac:dyDescent="0.3">
      <c r="A28" t="s">
        <v>96</v>
      </c>
      <c r="B28" t="s">
        <v>43</v>
      </c>
      <c r="C28" s="1">
        <v>41985</v>
      </c>
      <c r="D28">
        <v>151</v>
      </c>
      <c r="E28">
        <v>151</v>
      </c>
      <c r="F28" t="s">
        <v>44</v>
      </c>
      <c r="G28" t="s">
        <v>44</v>
      </c>
      <c r="H28" t="s">
        <v>44</v>
      </c>
      <c r="I28">
        <v>81.1932991802</v>
      </c>
      <c r="J28" t="s">
        <v>48</v>
      </c>
      <c r="K28">
        <v>20826514</v>
      </c>
      <c r="L28" t="s">
        <v>46</v>
      </c>
      <c r="M28">
        <v>1127.5459866071401</v>
      </c>
      <c r="N28" t="s">
        <v>116</v>
      </c>
      <c r="O28">
        <v>2.1874989646638299E-2</v>
      </c>
      <c r="P28" t="s">
        <v>48</v>
      </c>
      <c r="Q28">
        <v>81.016231528993202</v>
      </c>
      <c r="R28" t="s">
        <v>48</v>
      </c>
      <c r="S28">
        <v>0.74057619424099996</v>
      </c>
      <c r="T28">
        <v>0.8</v>
      </c>
      <c r="U28" t="s">
        <v>45</v>
      </c>
      <c r="V28">
        <v>0.80815855167700001</v>
      </c>
      <c r="W28" t="s">
        <v>48</v>
      </c>
      <c r="X28">
        <v>0.67993015858999994</v>
      </c>
      <c r="Y28" t="s">
        <v>45</v>
      </c>
      <c r="Z28">
        <v>0.99584488300200003</v>
      </c>
      <c r="AA28" t="s">
        <v>48</v>
      </c>
      <c r="AB28" s="2">
        <v>3.8904814600399997E-34</v>
      </c>
      <c r="AC28" t="s">
        <v>61</v>
      </c>
      <c r="AD28">
        <v>0</v>
      </c>
      <c r="AE28">
        <v>-2.85916078371E-3</v>
      </c>
      <c r="AF28" t="s">
        <v>45</v>
      </c>
      <c r="AG28">
        <v>24</v>
      </c>
      <c r="AH28">
        <v>-1.500373752E-3</v>
      </c>
      <c r="AI28" t="s">
        <v>45</v>
      </c>
      <c r="AJ28" t="s">
        <v>53</v>
      </c>
      <c r="AK28">
        <v>0.28307559708899999</v>
      </c>
      <c r="AL28" t="s">
        <v>45</v>
      </c>
      <c r="AM28" t="s">
        <v>97</v>
      </c>
      <c r="AN28" t="s">
        <v>97</v>
      </c>
      <c r="AO28" t="s">
        <v>68</v>
      </c>
      <c r="AP28" t="s">
        <v>75</v>
      </c>
    </row>
    <row r="29" spans="1:42" x14ac:dyDescent="0.3">
      <c r="A29" t="s">
        <v>98</v>
      </c>
      <c r="B29" t="s">
        <v>43</v>
      </c>
      <c r="C29" s="1">
        <v>41989</v>
      </c>
      <c r="D29">
        <v>151</v>
      </c>
      <c r="E29">
        <v>151</v>
      </c>
      <c r="F29" t="s">
        <v>44</v>
      </c>
      <c r="G29" t="s">
        <v>44</v>
      </c>
      <c r="H29" t="s">
        <v>44</v>
      </c>
      <c r="I29">
        <v>79.085780847899997</v>
      </c>
      <c r="J29" t="s">
        <v>48</v>
      </c>
      <c r="K29">
        <v>20548879</v>
      </c>
      <c r="L29" t="s">
        <v>46</v>
      </c>
      <c r="M29">
        <v>1120.72652455357</v>
      </c>
      <c r="N29" t="s">
        <v>116</v>
      </c>
      <c r="O29">
        <v>2.2520355758670001E-2</v>
      </c>
      <c r="P29" t="s">
        <v>48</v>
      </c>
      <c r="Q29">
        <v>79.084813897924803</v>
      </c>
      <c r="R29" t="s">
        <v>45</v>
      </c>
      <c r="S29">
        <v>0.77398087168899998</v>
      </c>
      <c r="T29">
        <v>0.8</v>
      </c>
      <c r="U29" t="s">
        <v>45</v>
      </c>
      <c r="V29">
        <v>0.84162002702600003</v>
      </c>
      <c r="W29" t="s">
        <v>48</v>
      </c>
      <c r="X29">
        <v>0.70404580961899998</v>
      </c>
      <c r="Y29" t="s">
        <v>45</v>
      </c>
      <c r="Z29">
        <v>0.84094804639099996</v>
      </c>
      <c r="AA29" t="s">
        <v>48</v>
      </c>
      <c r="AB29" s="2">
        <v>1.4032493276600001E-49</v>
      </c>
      <c r="AC29" s="2">
        <v>7.93558759232E-94</v>
      </c>
      <c r="AD29">
        <v>0</v>
      </c>
      <c r="AE29">
        <v>-2.18684797679E-3</v>
      </c>
      <c r="AF29" t="s">
        <v>45</v>
      </c>
      <c r="AG29">
        <v>16</v>
      </c>
      <c r="AH29">
        <v>-7.9947459619300002E-4</v>
      </c>
      <c r="AI29" t="s">
        <v>45</v>
      </c>
      <c r="AJ29" t="s">
        <v>58</v>
      </c>
      <c r="AK29">
        <v>0.55631743765300001</v>
      </c>
      <c r="AL29" t="s">
        <v>45</v>
      </c>
      <c r="AM29" t="s">
        <v>99</v>
      </c>
      <c r="AN29" t="s">
        <v>68</v>
      </c>
      <c r="AO29" t="s">
        <v>99</v>
      </c>
      <c r="AP29" t="s">
        <v>75</v>
      </c>
    </row>
    <row r="30" spans="1:42" x14ac:dyDescent="0.3">
      <c r="A30" t="s">
        <v>100</v>
      </c>
      <c r="B30" t="s">
        <v>43</v>
      </c>
      <c r="C30" s="1">
        <v>41992</v>
      </c>
      <c r="D30">
        <v>151</v>
      </c>
      <c r="E30">
        <v>151</v>
      </c>
      <c r="F30" t="s">
        <v>44</v>
      </c>
      <c r="G30" t="s">
        <v>44</v>
      </c>
      <c r="H30" t="s">
        <v>44</v>
      </c>
      <c r="I30">
        <v>84.107479043799998</v>
      </c>
      <c r="J30" t="s">
        <v>48</v>
      </c>
      <c r="K30">
        <v>16554828</v>
      </c>
      <c r="L30" t="s">
        <v>46</v>
      </c>
      <c r="M30">
        <v>882.445392857142</v>
      </c>
      <c r="N30" t="s">
        <v>58</v>
      </c>
      <c r="O30">
        <v>3.01876067467899E-2</v>
      </c>
      <c r="P30" t="s">
        <v>48</v>
      </c>
      <c r="Q30">
        <v>83.543982903376104</v>
      </c>
      <c r="R30" t="s">
        <v>48</v>
      </c>
      <c r="S30">
        <v>0.71630691721299999</v>
      </c>
      <c r="T30">
        <v>0.8</v>
      </c>
      <c r="U30" t="s">
        <v>45</v>
      </c>
      <c r="V30">
        <v>0.77793566759999999</v>
      </c>
      <c r="W30" t="s">
        <v>45</v>
      </c>
      <c r="X30">
        <v>0.66060685704699995</v>
      </c>
      <c r="Y30" t="s">
        <v>45</v>
      </c>
      <c r="Z30">
        <v>0.99998090779100002</v>
      </c>
      <c r="AA30" t="s">
        <v>48</v>
      </c>
      <c r="AB30" s="2">
        <v>9.0167560721299999E-19</v>
      </c>
      <c r="AC30" s="2">
        <v>1.7886332556899999E-30</v>
      </c>
      <c r="AD30">
        <v>0</v>
      </c>
      <c r="AE30">
        <v>-3.4797464938700002E-3</v>
      </c>
      <c r="AF30" t="s">
        <v>45</v>
      </c>
      <c r="AG30">
        <v>18</v>
      </c>
      <c r="AH30">
        <v>-1.87792463133E-3</v>
      </c>
      <c r="AI30" t="s">
        <v>45</v>
      </c>
      <c r="AJ30" t="s">
        <v>53</v>
      </c>
      <c r="AK30">
        <v>0.87819688690300002</v>
      </c>
      <c r="AL30" t="s">
        <v>45</v>
      </c>
      <c r="AM30" t="s">
        <v>101</v>
      </c>
      <c r="AN30" t="s">
        <v>68</v>
      </c>
      <c r="AO30" t="s">
        <v>101</v>
      </c>
      <c r="AP30" t="s">
        <v>75</v>
      </c>
    </row>
    <row r="31" spans="1:42" x14ac:dyDescent="0.3">
      <c r="A31" t="s">
        <v>102</v>
      </c>
      <c r="B31" t="s">
        <v>43</v>
      </c>
      <c r="C31" s="1">
        <v>42024</v>
      </c>
      <c r="D31">
        <v>151</v>
      </c>
      <c r="E31">
        <v>151</v>
      </c>
      <c r="F31" t="s">
        <v>44</v>
      </c>
      <c r="G31" t="s">
        <v>44</v>
      </c>
      <c r="H31" t="s">
        <v>44</v>
      </c>
      <c r="I31">
        <v>85.969426001000002</v>
      </c>
      <c r="J31" t="s">
        <v>48</v>
      </c>
      <c r="K31">
        <v>14794255</v>
      </c>
      <c r="L31" t="s">
        <v>46</v>
      </c>
      <c r="M31">
        <v>793.19288839285696</v>
      </c>
      <c r="N31" t="s">
        <v>46</v>
      </c>
      <c r="O31">
        <v>5.5989967966543298E-2</v>
      </c>
      <c r="P31" t="s">
        <v>48</v>
      </c>
      <c r="Q31">
        <v>87.459206444007506</v>
      </c>
      <c r="R31" t="s">
        <v>48</v>
      </c>
      <c r="S31">
        <v>0.90779063802399995</v>
      </c>
      <c r="T31">
        <v>0.8</v>
      </c>
      <c r="U31" t="s">
        <v>48</v>
      </c>
      <c r="V31">
        <v>0.93486773451100003</v>
      </c>
      <c r="W31" t="s">
        <v>48</v>
      </c>
      <c r="X31">
        <v>0.89284773444800003</v>
      </c>
      <c r="Y31" t="s">
        <v>48</v>
      </c>
      <c r="Z31">
        <v>0.95412926422199995</v>
      </c>
      <c r="AA31" t="s">
        <v>48</v>
      </c>
      <c r="AB31">
        <v>1.5910053293699999E-2</v>
      </c>
      <c r="AC31" t="s">
        <v>61</v>
      </c>
      <c r="AD31">
        <v>0</v>
      </c>
      <c r="AE31">
        <v>-6.0834151152499997E-4</v>
      </c>
      <c r="AF31" t="s">
        <v>45</v>
      </c>
      <c r="AG31">
        <v>3</v>
      </c>
      <c r="AH31">
        <v>-6.4423469832499997E-4</v>
      </c>
      <c r="AI31" t="s">
        <v>45</v>
      </c>
      <c r="AJ31" t="s">
        <v>58</v>
      </c>
      <c r="AK31">
        <v>0.44894999441</v>
      </c>
      <c r="AL31" t="s">
        <v>45</v>
      </c>
      <c r="AM31" t="s">
        <v>103</v>
      </c>
      <c r="AN31" t="s">
        <v>68</v>
      </c>
      <c r="AO31" t="s">
        <v>103</v>
      </c>
      <c r="AP31" t="s">
        <v>56</v>
      </c>
    </row>
    <row r="32" spans="1:42" x14ac:dyDescent="0.3">
      <c r="A32" t="s">
        <v>104</v>
      </c>
      <c r="B32" t="s">
        <v>85</v>
      </c>
      <c r="C32" s="1">
        <v>42031</v>
      </c>
      <c r="D32">
        <v>151</v>
      </c>
      <c r="E32">
        <v>151</v>
      </c>
      <c r="F32" t="s">
        <v>44</v>
      </c>
      <c r="G32" t="s">
        <v>44</v>
      </c>
      <c r="H32" t="s">
        <v>105</v>
      </c>
      <c r="I32">
        <v>94.461301177999999</v>
      </c>
      <c r="J32" t="s">
        <v>48</v>
      </c>
      <c r="K32">
        <v>15926233</v>
      </c>
      <c r="L32" t="s">
        <v>46</v>
      </c>
      <c r="M32">
        <v>820.68241741071404</v>
      </c>
      <c r="N32" t="s">
        <v>46</v>
      </c>
      <c r="O32">
        <v>3.5198029366132602E-2</v>
      </c>
      <c r="P32" t="s">
        <v>48</v>
      </c>
      <c r="Q32">
        <v>94.295915563926499</v>
      </c>
      <c r="R32" t="s">
        <v>48</v>
      </c>
      <c r="S32">
        <v>0.93013740893899999</v>
      </c>
      <c r="T32">
        <v>0.8</v>
      </c>
      <c r="U32" t="s">
        <v>48</v>
      </c>
      <c r="V32">
        <v>0.95952555694800001</v>
      </c>
      <c r="W32" t="s">
        <v>48</v>
      </c>
      <c r="X32">
        <v>0.90080484408600003</v>
      </c>
      <c r="Y32" t="s">
        <v>48</v>
      </c>
      <c r="Z32">
        <v>0.67793689645199995</v>
      </c>
      <c r="AA32" t="s">
        <v>48</v>
      </c>
      <c r="AB32" s="2">
        <v>1.03786236887E-16</v>
      </c>
      <c r="AC32" s="2">
        <v>3.6739514766799999E-28</v>
      </c>
      <c r="AD32">
        <v>0</v>
      </c>
      <c r="AE32">
        <v>-4.6459765912099999E-4</v>
      </c>
      <c r="AF32" t="s">
        <v>48</v>
      </c>
      <c r="AG32">
        <v>0</v>
      </c>
      <c r="AH32">
        <v>-5.8276846209100001E-4</v>
      </c>
      <c r="AI32" t="s">
        <v>45</v>
      </c>
      <c r="AJ32" t="s">
        <v>58</v>
      </c>
      <c r="AK32">
        <v>0.41652471387500001</v>
      </c>
      <c r="AL32" t="s">
        <v>45</v>
      </c>
      <c r="AM32" t="s">
        <v>54</v>
      </c>
      <c r="AN32" t="s">
        <v>55</v>
      </c>
      <c r="AO32" t="s">
        <v>55</v>
      </c>
      <c r="AP32" t="s">
        <v>75</v>
      </c>
    </row>
    <row r="33" spans="1:42" x14ac:dyDescent="0.3">
      <c r="A33" t="s">
        <v>106</v>
      </c>
      <c r="B33" t="s">
        <v>43</v>
      </c>
      <c r="C33" s="1">
        <v>42038</v>
      </c>
      <c r="D33">
        <v>151</v>
      </c>
      <c r="E33">
        <v>151</v>
      </c>
      <c r="F33" t="s">
        <v>44</v>
      </c>
      <c r="G33" t="s">
        <v>44</v>
      </c>
      <c r="H33" t="s">
        <v>44</v>
      </c>
      <c r="I33">
        <v>81.606753555799997</v>
      </c>
      <c r="J33" t="s">
        <v>48</v>
      </c>
      <c r="K33">
        <v>16649356</v>
      </c>
      <c r="L33" t="s">
        <v>46</v>
      </c>
      <c r="M33">
        <v>884.32124107142795</v>
      </c>
      <c r="N33" t="s">
        <v>58</v>
      </c>
      <c r="O33">
        <v>5.2428246892747603E-2</v>
      </c>
      <c r="P33" t="s">
        <v>48</v>
      </c>
      <c r="Q33">
        <v>81.245101909248305</v>
      </c>
      <c r="R33" t="s">
        <v>48</v>
      </c>
      <c r="S33">
        <v>0.90342217595700003</v>
      </c>
      <c r="T33">
        <v>0.8</v>
      </c>
      <c r="U33" t="s">
        <v>48</v>
      </c>
      <c r="V33">
        <v>0.928859553733</v>
      </c>
      <c r="W33" t="s">
        <v>48</v>
      </c>
      <c r="X33">
        <v>0.88526878112999996</v>
      </c>
      <c r="Y33" t="s">
        <v>48</v>
      </c>
      <c r="Z33">
        <v>0.95412926422199995</v>
      </c>
      <c r="AA33" t="s">
        <v>48</v>
      </c>
      <c r="AB33">
        <v>9.0931878320700005E-3</v>
      </c>
      <c r="AC33">
        <v>2.8861585340800001E-2</v>
      </c>
      <c r="AD33">
        <v>0</v>
      </c>
      <c r="AE33">
        <v>-4.7881364258899999E-4</v>
      </c>
      <c r="AF33" t="s">
        <v>48</v>
      </c>
      <c r="AG33">
        <v>3</v>
      </c>
      <c r="AH33">
        <v>-2.0141251471499999E-4</v>
      </c>
      <c r="AI33" t="s">
        <v>48</v>
      </c>
      <c r="AJ33" t="s">
        <v>58</v>
      </c>
      <c r="AK33">
        <v>0.35670128176999999</v>
      </c>
      <c r="AL33" t="s">
        <v>45</v>
      </c>
      <c r="AM33" t="s">
        <v>107</v>
      </c>
      <c r="AN33" t="s">
        <v>108</v>
      </c>
      <c r="AO33" t="s">
        <v>109</v>
      </c>
      <c r="AP33" t="s">
        <v>75</v>
      </c>
    </row>
    <row r="34" spans="1:42" x14ac:dyDescent="0.3">
      <c r="A34" t="s">
        <v>110</v>
      </c>
      <c r="B34" t="s">
        <v>85</v>
      </c>
      <c r="C34" s="1">
        <v>42038</v>
      </c>
      <c r="D34">
        <v>151</v>
      </c>
      <c r="E34">
        <v>151</v>
      </c>
      <c r="F34" t="s">
        <v>44</v>
      </c>
      <c r="G34" t="s">
        <v>44</v>
      </c>
      <c r="H34" t="s">
        <v>44</v>
      </c>
      <c r="I34">
        <v>89.643041401299996</v>
      </c>
      <c r="J34" t="s">
        <v>48</v>
      </c>
      <c r="K34">
        <v>18845203</v>
      </c>
      <c r="L34" t="s">
        <v>46</v>
      </c>
      <c r="M34">
        <v>988.60008928571403</v>
      </c>
      <c r="N34" t="s">
        <v>58</v>
      </c>
      <c r="O34">
        <v>1.47430442601358E-2</v>
      </c>
      <c r="P34" t="s">
        <v>48</v>
      </c>
      <c r="Q34">
        <v>90.077932894198597</v>
      </c>
      <c r="R34" t="s">
        <v>48</v>
      </c>
      <c r="S34">
        <v>0.82840575157700003</v>
      </c>
      <c r="T34">
        <v>0.8</v>
      </c>
      <c r="U34" t="s">
        <v>48</v>
      </c>
      <c r="V34">
        <v>0.86794975487899995</v>
      </c>
      <c r="W34" t="s">
        <v>48</v>
      </c>
      <c r="X34">
        <v>0.78849326355899996</v>
      </c>
      <c r="Y34" t="s">
        <v>45</v>
      </c>
      <c r="Z34">
        <v>0.99584488300200003</v>
      </c>
      <c r="AA34" t="s">
        <v>48</v>
      </c>
      <c r="AB34" s="2">
        <v>1.2512482436299999E-16</v>
      </c>
      <c r="AC34">
        <v>0</v>
      </c>
      <c r="AD34">
        <v>0</v>
      </c>
      <c r="AE34">
        <v>-2.23049075246E-3</v>
      </c>
      <c r="AF34" t="s">
        <v>45</v>
      </c>
      <c r="AG34">
        <v>3</v>
      </c>
      <c r="AH34">
        <v>-1.8174658115000001E-3</v>
      </c>
      <c r="AI34" t="s">
        <v>45</v>
      </c>
      <c r="AJ34" t="s">
        <v>58</v>
      </c>
      <c r="AK34">
        <v>0.31759756853499999</v>
      </c>
      <c r="AL34" t="s">
        <v>45</v>
      </c>
      <c r="AM34" t="s">
        <v>111</v>
      </c>
      <c r="AN34" t="s">
        <v>112</v>
      </c>
      <c r="AO34" t="s">
        <v>113</v>
      </c>
      <c r="AP34" t="s">
        <v>75</v>
      </c>
    </row>
    <row r="35" spans="1:42" x14ac:dyDescent="0.3">
      <c r="A35" t="s">
        <v>114</v>
      </c>
      <c r="B35" t="s">
        <v>43</v>
      </c>
      <c r="C35" s="1">
        <v>42040</v>
      </c>
      <c r="D35">
        <v>151</v>
      </c>
      <c r="E35">
        <v>151</v>
      </c>
      <c r="F35" t="s">
        <v>44</v>
      </c>
      <c r="G35" t="s">
        <v>44</v>
      </c>
      <c r="H35" t="s">
        <v>44</v>
      </c>
      <c r="I35">
        <v>93.254001435000006</v>
      </c>
      <c r="J35" t="s">
        <v>48</v>
      </c>
      <c r="K35">
        <v>17676890</v>
      </c>
      <c r="L35" t="s">
        <v>46</v>
      </c>
      <c r="M35">
        <v>914.01693526785698</v>
      </c>
      <c r="N35" t="s">
        <v>46</v>
      </c>
      <c r="O35">
        <v>3.8617339789206798E-2</v>
      </c>
      <c r="P35" t="s">
        <v>48</v>
      </c>
      <c r="Q35">
        <v>93.307376953013701</v>
      </c>
      <c r="R35" t="s">
        <v>48</v>
      </c>
      <c r="S35">
        <v>0.85949863845399999</v>
      </c>
      <c r="T35">
        <v>0.8</v>
      </c>
      <c r="U35" t="s">
        <v>48</v>
      </c>
      <c r="V35">
        <v>0.89452297164200001</v>
      </c>
      <c r="W35" t="s">
        <v>48</v>
      </c>
      <c r="X35">
        <v>0.83020614647000002</v>
      </c>
      <c r="Y35" t="s">
        <v>48</v>
      </c>
      <c r="Z35">
        <v>0.95412926422199995</v>
      </c>
      <c r="AA35" t="s">
        <v>48</v>
      </c>
      <c r="AB35" s="2">
        <v>5.2726486541899996E-15</v>
      </c>
      <c r="AC35" s="2">
        <v>3.8357477845899999E-55</v>
      </c>
      <c r="AD35">
        <v>0</v>
      </c>
      <c r="AE35">
        <v>-1.9393923439699999E-3</v>
      </c>
      <c r="AF35" t="s">
        <v>45</v>
      </c>
      <c r="AG35">
        <v>4</v>
      </c>
      <c r="AH35">
        <v>-1.7318426720700001E-3</v>
      </c>
      <c r="AI35" t="s">
        <v>45</v>
      </c>
      <c r="AJ35" t="s">
        <v>53</v>
      </c>
      <c r="AK35">
        <v>0.58275711753399995</v>
      </c>
      <c r="AL35" t="s">
        <v>45</v>
      </c>
      <c r="AM35" t="s">
        <v>54</v>
      </c>
      <c r="AN35" t="s">
        <v>55</v>
      </c>
      <c r="AO35" t="s">
        <v>55</v>
      </c>
      <c r="AP35" t="s">
        <v>75</v>
      </c>
    </row>
    <row r="36" spans="1:42" x14ac:dyDescent="0.3">
      <c r="A36" t="s">
        <v>115</v>
      </c>
      <c r="B36" t="s">
        <v>43</v>
      </c>
      <c r="C36" s="1">
        <v>42059</v>
      </c>
      <c r="D36">
        <v>75</v>
      </c>
      <c r="E36">
        <v>75</v>
      </c>
      <c r="F36" t="s">
        <v>44</v>
      </c>
      <c r="G36" t="s">
        <v>44</v>
      </c>
      <c r="H36" t="s">
        <v>44</v>
      </c>
      <c r="I36">
        <v>82.489595367700005</v>
      </c>
      <c r="J36" t="s">
        <v>48</v>
      </c>
      <c r="K36">
        <v>36080266</v>
      </c>
      <c r="L36" t="s">
        <v>46</v>
      </c>
      <c r="M36">
        <v>1546.84996710526</v>
      </c>
      <c r="N36" t="s">
        <v>116</v>
      </c>
      <c r="O36">
        <v>2.4282657184545399E-2</v>
      </c>
      <c r="P36" t="s">
        <v>48</v>
      </c>
      <c r="Q36">
        <v>82.282013008081506</v>
      </c>
      <c r="R36" t="s">
        <v>48</v>
      </c>
      <c r="S36">
        <v>0.93167911030899997</v>
      </c>
      <c r="T36">
        <v>0.85</v>
      </c>
      <c r="U36" t="s">
        <v>48</v>
      </c>
      <c r="V36">
        <v>0.94868319540699997</v>
      </c>
      <c r="W36" t="s">
        <v>48</v>
      </c>
      <c r="X36">
        <v>0.91267941280300002</v>
      </c>
      <c r="Y36" t="s">
        <v>48</v>
      </c>
      <c r="Z36">
        <v>0.84094804639099996</v>
      </c>
      <c r="AA36" t="s">
        <v>48</v>
      </c>
      <c r="AB36" s="2">
        <v>1.1086127898600001E-5</v>
      </c>
      <c r="AC36">
        <v>0</v>
      </c>
      <c r="AD36">
        <v>0</v>
      </c>
      <c r="AE36">
        <v>-4.7771771792299997E-4</v>
      </c>
      <c r="AF36" t="s">
        <v>48</v>
      </c>
      <c r="AG36">
        <v>0</v>
      </c>
      <c r="AH36">
        <v>-4.7645564650299998E-4</v>
      </c>
      <c r="AI36" t="s">
        <v>48</v>
      </c>
      <c r="AJ36" t="s">
        <v>58</v>
      </c>
      <c r="AK36">
        <v>0.22071179088099999</v>
      </c>
      <c r="AL36" t="s">
        <v>45</v>
      </c>
      <c r="AM36" t="s">
        <v>117</v>
      </c>
      <c r="AN36" t="s">
        <v>68</v>
      </c>
      <c r="AO36" t="s">
        <v>117</v>
      </c>
      <c r="AP36" t="s">
        <v>75</v>
      </c>
    </row>
    <row r="37" spans="1:42" x14ac:dyDescent="0.3">
      <c r="A37" t="s">
        <v>118</v>
      </c>
      <c r="B37" t="s">
        <v>85</v>
      </c>
      <c r="C37" s="1">
        <v>42072</v>
      </c>
      <c r="D37">
        <v>151</v>
      </c>
      <c r="E37">
        <v>151</v>
      </c>
      <c r="F37" t="s">
        <v>44</v>
      </c>
      <c r="G37" t="s">
        <v>44</v>
      </c>
      <c r="H37" t="s">
        <v>44</v>
      </c>
      <c r="I37">
        <v>88.874509270000004</v>
      </c>
      <c r="J37" t="s">
        <v>48</v>
      </c>
      <c r="K37">
        <v>22186253</v>
      </c>
      <c r="L37" t="s">
        <v>46</v>
      </c>
      <c r="M37">
        <v>1157.17949553571</v>
      </c>
      <c r="N37" t="s">
        <v>116</v>
      </c>
      <c r="O37">
        <v>1.7088378627943501E-2</v>
      </c>
      <c r="P37" t="s">
        <v>48</v>
      </c>
      <c r="Q37">
        <v>89.044571821535001</v>
      </c>
      <c r="R37" t="s">
        <v>48</v>
      </c>
      <c r="S37">
        <v>0.79384733493000004</v>
      </c>
      <c r="T37">
        <v>0.8</v>
      </c>
      <c r="U37" t="s">
        <v>45</v>
      </c>
      <c r="V37">
        <v>0.83769467486799998</v>
      </c>
      <c r="W37" t="s">
        <v>48</v>
      </c>
      <c r="X37">
        <v>0.74847545794100001</v>
      </c>
      <c r="Y37" t="s">
        <v>45</v>
      </c>
      <c r="Z37">
        <v>0.99584488300200003</v>
      </c>
      <c r="AA37" t="s">
        <v>48</v>
      </c>
      <c r="AB37" s="2">
        <v>2.34831246346E-15</v>
      </c>
      <c r="AC37" t="s">
        <v>61</v>
      </c>
      <c r="AD37">
        <v>0</v>
      </c>
      <c r="AE37">
        <v>-2.7450017281499999E-3</v>
      </c>
      <c r="AF37" t="s">
        <v>45</v>
      </c>
      <c r="AG37">
        <v>7</v>
      </c>
      <c r="AH37">
        <v>-2.1183659119200001E-3</v>
      </c>
      <c r="AI37" t="s">
        <v>45</v>
      </c>
      <c r="AJ37" t="s">
        <v>53</v>
      </c>
      <c r="AK37">
        <v>0.30140867929300003</v>
      </c>
      <c r="AL37" t="s">
        <v>45</v>
      </c>
      <c r="AM37" t="s">
        <v>112</v>
      </c>
      <c r="AN37" t="s">
        <v>112</v>
      </c>
      <c r="AO37" t="s">
        <v>68</v>
      </c>
      <c r="AP37" t="s">
        <v>75</v>
      </c>
    </row>
    <row r="38" spans="1:42" x14ac:dyDescent="0.3">
      <c r="A38" t="s">
        <v>119</v>
      </c>
      <c r="B38" t="s">
        <v>43</v>
      </c>
      <c r="C38" s="1">
        <v>42074</v>
      </c>
      <c r="D38">
        <v>75</v>
      </c>
      <c r="E38">
        <v>75</v>
      </c>
      <c r="F38" t="s">
        <v>44</v>
      </c>
      <c r="G38" t="s">
        <v>44</v>
      </c>
      <c r="H38" t="s">
        <v>44</v>
      </c>
      <c r="I38">
        <v>92.079473760499994</v>
      </c>
      <c r="J38" t="s">
        <v>48</v>
      </c>
      <c r="K38">
        <v>28700881</v>
      </c>
      <c r="L38" t="s">
        <v>46</v>
      </c>
      <c r="M38">
        <v>1177.6317796052599</v>
      </c>
      <c r="N38" t="s">
        <v>58</v>
      </c>
      <c r="O38">
        <v>1.6157942223825099E-2</v>
      </c>
      <c r="P38" t="s">
        <v>48</v>
      </c>
      <c r="Q38">
        <v>92.532064379671894</v>
      </c>
      <c r="R38" t="s">
        <v>48</v>
      </c>
      <c r="S38">
        <v>0.96191020509500003</v>
      </c>
      <c r="T38">
        <v>0.85</v>
      </c>
      <c r="U38" t="s">
        <v>48</v>
      </c>
      <c r="V38">
        <v>0.97249603685200003</v>
      </c>
      <c r="W38" t="s">
        <v>48</v>
      </c>
      <c r="X38">
        <v>0.95081639061900003</v>
      </c>
      <c r="Y38" t="s">
        <v>48</v>
      </c>
      <c r="Z38">
        <v>0.84094804639099996</v>
      </c>
      <c r="AA38" t="s">
        <v>48</v>
      </c>
      <c r="AB38">
        <v>1.09164098626E-2</v>
      </c>
      <c r="AC38" t="s">
        <v>61</v>
      </c>
      <c r="AD38">
        <v>0</v>
      </c>
      <c r="AE38">
        <v>-3.43805774314E-4</v>
      </c>
      <c r="AF38" t="s">
        <v>48</v>
      </c>
      <c r="AG38">
        <v>0</v>
      </c>
      <c r="AH38">
        <v>-2.89088071282E-4</v>
      </c>
      <c r="AI38" t="s">
        <v>48</v>
      </c>
      <c r="AJ38" t="s">
        <v>58</v>
      </c>
      <c r="AK38">
        <v>0.30879135273699998</v>
      </c>
      <c r="AL38" t="s">
        <v>45</v>
      </c>
      <c r="AM38" t="s">
        <v>54</v>
      </c>
      <c r="AN38" t="s">
        <v>55</v>
      </c>
      <c r="AO38" t="s">
        <v>55</v>
      </c>
      <c r="AP38" t="s">
        <v>75</v>
      </c>
    </row>
    <row r="39" spans="1:42" x14ac:dyDescent="0.3">
      <c r="A39" t="s">
        <v>120</v>
      </c>
      <c r="B39" t="s">
        <v>85</v>
      </c>
      <c r="C39" s="1">
        <v>42074</v>
      </c>
      <c r="D39">
        <v>75</v>
      </c>
      <c r="E39">
        <v>75</v>
      </c>
      <c r="F39" t="s">
        <v>44</v>
      </c>
      <c r="G39" t="s">
        <v>44</v>
      </c>
      <c r="H39" t="s">
        <v>44</v>
      </c>
      <c r="I39">
        <v>94.026940682200006</v>
      </c>
      <c r="J39" t="s">
        <v>48</v>
      </c>
      <c r="K39">
        <v>26337766</v>
      </c>
      <c r="L39" t="s">
        <v>46</v>
      </c>
      <c r="M39">
        <v>1071.9867894736799</v>
      </c>
      <c r="N39" t="s">
        <v>46</v>
      </c>
      <c r="O39">
        <v>2.7519368619831699E-2</v>
      </c>
      <c r="P39" t="s">
        <v>48</v>
      </c>
      <c r="Q39">
        <v>93.383587034691203</v>
      </c>
      <c r="R39" t="s">
        <v>48</v>
      </c>
      <c r="S39">
        <v>0.958369935688</v>
      </c>
      <c r="T39">
        <v>0.85</v>
      </c>
      <c r="U39" t="s">
        <v>48</v>
      </c>
      <c r="V39">
        <v>0.965401230562</v>
      </c>
      <c r="W39" t="s">
        <v>48</v>
      </c>
      <c r="X39">
        <v>0.95150865566999998</v>
      </c>
      <c r="Y39" t="s">
        <v>48</v>
      </c>
      <c r="Z39">
        <v>0.95412926422199995</v>
      </c>
      <c r="AA39" t="s">
        <v>48</v>
      </c>
      <c r="AB39">
        <v>0.49155698406499998</v>
      </c>
      <c r="AC39" t="s">
        <v>61</v>
      </c>
      <c r="AD39">
        <v>0</v>
      </c>
      <c r="AE39">
        <v>-6.7450073374999996E-4</v>
      </c>
      <c r="AF39" t="s">
        <v>45</v>
      </c>
      <c r="AG39">
        <v>0</v>
      </c>
      <c r="AH39">
        <v>-1.4208527627600001E-4</v>
      </c>
      <c r="AI39" t="s">
        <v>48</v>
      </c>
      <c r="AJ39" t="s">
        <v>58</v>
      </c>
      <c r="AK39">
        <v>0.38296889412700003</v>
      </c>
      <c r="AL39" t="s">
        <v>45</v>
      </c>
      <c r="AM39" t="s">
        <v>121</v>
      </c>
      <c r="AN39" t="s">
        <v>68</v>
      </c>
      <c r="AO39" t="s">
        <v>121</v>
      </c>
      <c r="AP39" t="s">
        <v>75</v>
      </c>
    </row>
    <row r="40" spans="1:42" x14ac:dyDescent="0.3">
      <c r="A40" t="s">
        <v>122</v>
      </c>
      <c r="B40" t="s">
        <v>43</v>
      </c>
      <c r="C40" s="1">
        <v>42096</v>
      </c>
      <c r="D40">
        <v>151</v>
      </c>
      <c r="E40">
        <v>151</v>
      </c>
      <c r="F40" t="s">
        <v>44</v>
      </c>
      <c r="G40" t="s">
        <v>44</v>
      </c>
      <c r="H40" t="s">
        <v>44</v>
      </c>
      <c r="I40">
        <v>88.637919715899997</v>
      </c>
      <c r="J40" t="s">
        <v>48</v>
      </c>
      <c r="K40">
        <v>17224632</v>
      </c>
      <c r="L40" t="s">
        <v>46</v>
      </c>
      <c r="M40">
        <v>896.33468303571397</v>
      </c>
      <c r="N40" t="s">
        <v>58</v>
      </c>
      <c r="O40">
        <v>6.8341518424528999E-2</v>
      </c>
      <c r="P40" t="s">
        <v>48</v>
      </c>
      <c r="Q40">
        <v>91.270898877565998</v>
      </c>
      <c r="R40" t="s">
        <v>48</v>
      </c>
      <c r="S40">
        <v>0.85166343419900004</v>
      </c>
      <c r="T40">
        <v>0.8</v>
      </c>
      <c r="U40" t="s">
        <v>48</v>
      </c>
      <c r="V40">
        <v>0.88172920152199996</v>
      </c>
      <c r="W40" t="s">
        <v>48</v>
      </c>
      <c r="X40">
        <v>0.81997971131299996</v>
      </c>
      <c r="Y40" t="s">
        <v>48</v>
      </c>
      <c r="Z40">
        <v>0.95412926422199995</v>
      </c>
      <c r="AA40" t="s">
        <v>48</v>
      </c>
      <c r="AB40" s="2">
        <v>2.2205149087400001E-10</v>
      </c>
      <c r="AC40" t="s">
        <v>61</v>
      </c>
      <c r="AD40">
        <v>0</v>
      </c>
      <c r="AE40">
        <v>-2.2033179398000002E-3</v>
      </c>
      <c r="AF40" t="s">
        <v>45</v>
      </c>
      <c r="AG40">
        <v>5</v>
      </c>
      <c r="AH40">
        <v>-2.1469335102999999E-3</v>
      </c>
      <c r="AI40" t="s">
        <v>45</v>
      </c>
      <c r="AJ40" t="s">
        <v>58</v>
      </c>
      <c r="AK40">
        <v>0.49390435878200001</v>
      </c>
      <c r="AL40" t="s">
        <v>45</v>
      </c>
      <c r="AM40" t="s">
        <v>54</v>
      </c>
      <c r="AN40" t="s">
        <v>55</v>
      </c>
      <c r="AO40" t="s">
        <v>55</v>
      </c>
      <c r="AP40" t="s">
        <v>75</v>
      </c>
    </row>
    <row r="41" spans="1:42" x14ac:dyDescent="0.3">
      <c r="A41" t="s">
        <v>123</v>
      </c>
      <c r="B41" t="s">
        <v>43</v>
      </c>
      <c r="C41" s="1">
        <v>42108</v>
      </c>
      <c r="D41">
        <v>151</v>
      </c>
      <c r="E41">
        <v>151</v>
      </c>
      <c r="F41" t="s">
        <v>44</v>
      </c>
      <c r="G41" t="s">
        <v>44</v>
      </c>
      <c r="H41" t="s">
        <v>44</v>
      </c>
      <c r="I41">
        <v>86.040675510100002</v>
      </c>
      <c r="J41" t="s">
        <v>48</v>
      </c>
      <c r="K41">
        <v>14841878</v>
      </c>
      <c r="L41" t="s">
        <v>46</v>
      </c>
      <c r="M41">
        <v>771.50681696428501</v>
      </c>
      <c r="N41" t="s">
        <v>46</v>
      </c>
      <c r="O41">
        <v>3.9880452592557999E-2</v>
      </c>
      <c r="P41" t="s">
        <v>48</v>
      </c>
      <c r="Q41">
        <v>87.186130714912906</v>
      </c>
      <c r="R41" t="s">
        <v>48</v>
      </c>
      <c r="S41">
        <v>0.93626684444099995</v>
      </c>
      <c r="T41">
        <v>0.8</v>
      </c>
      <c r="U41" t="s">
        <v>48</v>
      </c>
      <c r="V41">
        <v>0.950581526121</v>
      </c>
      <c r="W41" t="s">
        <v>48</v>
      </c>
      <c r="X41">
        <v>0.92140197679000002</v>
      </c>
      <c r="Y41" t="s">
        <v>48</v>
      </c>
      <c r="Z41">
        <v>0.95412926422199995</v>
      </c>
      <c r="AA41" t="s">
        <v>48</v>
      </c>
      <c r="AB41">
        <v>0.27827095780599997</v>
      </c>
      <c r="AC41">
        <v>0.21790613819900001</v>
      </c>
      <c r="AD41">
        <v>0</v>
      </c>
      <c r="AE41">
        <v>-2.57705120398E-4</v>
      </c>
      <c r="AF41" t="s">
        <v>48</v>
      </c>
      <c r="AG41">
        <v>0</v>
      </c>
      <c r="AH41">
        <v>-4.63361784189E-4</v>
      </c>
      <c r="AI41" t="s">
        <v>48</v>
      </c>
      <c r="AJ41" t="s">
        <v>58</v>
      </c>
      <c r="AK41">
        <v>0.16948443382200001</v>
      </c>
      <c r="AL41" t="s">
        <v>45</v>
      </c>
      <c r="AM41" t="s">
        <v>124</v>
      </c>
      <c r="AN41" t="s">
        <v>124</v>
      </c>
      <c r="AO41" t="s">
        <v>68</v>
      </c>
      <c r="AP41" t="s">
        <v>75</v>
      </c>
    </row>
    <row r="42" spans="1:42" x14ac:dyDescent="0.3">
      <c r="A42" t="s">
        <v>125</v>
      </c>
      <c r="B42" t="s">
        <v>85</v>
      </c>
      <c r="C42" s="1">
        <v>42121</v>
      </c>
      <c r="D42">
        <v>75</v>
      </c>
      <c r="E42">
        <v>75</v>
      </c>
      <c r="F42" t="s">
        <v>44</v>
      </c>
      <c r="G42" t="s">
        <v>44</v>
      </c>
      <c r="H42" t="s">
        <v>44</v>
      </c>
      <c r="I42">
        <v>97.476635093499993</v>
      </c>
      <c r="J42" t="s">
        <v>48</v>
      </c>
      <c r="K42">
        <v>4116334</v>
      </c>
      <c r="L42" t="s">
        <v>46</v>
      </c>
      <c r="M42">
        <v>164.41471381578901</v>
      </c>
      <c r="N42" t="s">
        <v>47</v>
      </c>
      <c r="O42">
        <v>5.71225242215785E-2</v>
      </c>
      <c r="P42" t="s">
        <v>48</v>
      </c>
      <c r="Q42">
        <v>97.318151921873707</v>
      </c>
      <c r="R42" t="s">
        <v>48</v>
      </c>
      <c r="S42">
        <v>0.95813201255000002</v>
      </c>
      <c r="T42">
        <v>0.85</v>
      </c>
      <c r="U42" t="s">
        <v>48</v>
      </c>
      <c r="V42">
        <v>0.97251262247799997</v>
      </c>
      <c r="W42" t="s">
        <v>48</v>
      </c>
      <c r="X42">
        <v>0.952689015679</v>
      </c>
      <c r="Y42" t="s">
        <v>48</v>
      </c>
      <c r="Z42">
        <v>0.95412926422199995</v>
      </c>
      <c r="AA42" t="s">
        <v>48</v>
      </c>
      <c r="AB42">
        <v>0.99999995050500001</v>
      </c>
      <c r="AC42">
        <v>0.43484268317300001</v>
      </c>
      <c r="AD42">
        <v>0</v>
      </c>
      <c r="AE42">
        <v>-3.2162453645399999E-4</v>
      </c>
      <c r="AF42" t="s">
        <v>48</v>
      </c>
      <c r="AG42">
        <v>0</v>
      </c>
      <c r="AH42">
        <v>-1.18785206845E-4</v>
      </c>
      <c r="AI42" t="s">
        <v>48</v>
      </c>
      <c r="AJ42" t="s">
        <v>53</v>
      </c>
      <c r="AK42">
        <v>0.47353729322299998</v>
      </c>
      <c r="AL42" t="s">
        <v>45</v>
      </c>
      <c r="AM42" t="s">
        <v>54</v>
      </c>
      <c r="AN42" t="s">
        <v>55</v>
      </c>
      <c r="AO42" t="s">
        <v>55</v>
      </c>
      <c r="AP42" t="s">
        <v>75</v>
      </c>
    </row>
    <row r="43" spans="1:42" x14ac:dyDescent="0.3">
      <c r="A43" t="s">
        <v>126</v>
      </c>
      <c r="B43" t="s">
        <v>43</v>
      </c>
      <c r="C43" s="1">
        <v>42124</v>
      </c>
      <c r="D43">
        <v>75</v>
      </c>
      <c r="E43">
        <v>75</v>
      </c>
      <c r="F43" t="s">
        <v>44</v>
      </c>
      <c r="G43" t="s">
        <v>44</v>
      </c>
      <c r="H43" t="s">
        <v>44</v>
      </c>
      <c r="I43">
        <v>86.478198933300007</v>
      </c>
      <c r="J43" t="s">
        <v>48</v>
      </c>
      <c r="K43">
        <v>33656164</v>
      </c>
      <c r="L43" t="s">
        <v>46</v>
      </c>
      <c r="M43">
        <v>1420.36572039473</v>
      </c>
      <c r="N43" t="s">
        <v>86</v>
      </c>
      <c r="O43">
        <v>2.9215422878842E-2</v>
      </c>
      <c r="P43" t="s">
        <v>48</v>
      </c>
      <c r="Q43">
        <v>86.060583348841206</v>
      </c>
      <c r="R43" t="s">
        <v>48</v>
      </c>
      <c r="S43">
        <v>0.94126879530999996</v>
      </c>
      <c r="T43">
        <v>0.85</v>
      </c>
      <c r="U43" t="s">
        <v>48</v>
      </c>
      <c r="V43">
        <v>0.95638742430699997</v>
      </c>
      <c r="W43" t="s">
        <v>48</v>
      </c>
      <c r="X43">
        <v>0.92494660096500003</v>
      </c>
      <c r="Y43" t="s">
        <v>48</v>
      </c>
      <c r="Z43">
        <v>0.95412926422199995</v>
      </c>
      <c r="AA43" t="s">
        <v>48</v>
      </c>
      <c r="AB43" s="2">
        <v>2.1517106723700001E-5</v>
      </c>
      <c r="AC43" s="2">
        <v>1.5333654224399999E-7</v>
      </c>
      <c r="AD43">
        <v>0</v>
      </c>
      <c r="AE43">
        <v>-5.3145207497099997E-4</v>
      </c>
      <c r="AF43" t="s">
        <v>45</v>
      </c>
      <c r="AG43">
        <v>0</v>
      </c>
      <c r="AH43">
        <v>-6.0526962978999996E-4</v>
      </c>
      <c r="AI43" t="s">
        <v>45</v>
      </c>
      <c r="AJ43" t="s">
        <v>58</v>
      </c>
      <c r="AK43">
        <v>0.32902848944599999</v>
      </c>
      <c r="AL43" t="s">
        <v>45</v>
      </c>
      <c r="AM43" t="s">
        <v>54</v>
      </c>
      <c r="AN43" t="s">
        <v>55</v>
      </c>
      <c r="AO43" t="s">
        <v>55</v>
      </c>
      <c r="AP43" t="s">
        <v>75</v>
      </c>
    </row>
    <row r="44" spans="1:42" x14ac:dyDescent="0.3">
      <c r="A44" t="s">
        <v>127</v>
      </c>
      <c r="B44" t="s">
        <v>43</v>
      </c>
      <c r="C44" s="1">
        <v>42130</v>
      </c>
      <c r="D44">
        <v>151</v>
      </c>
      <c r="E44">
        <v>151</v>
      </c>
      <c r="F44" t="s">
        <v>44</v>
      </c>
      <c r="G44" t="s">
        <v>44</v>
      </c>
      <c r="H44" t="s">
        <v>44</v>
      </c>
      <c r="I44">
        <v>89.498401878500005</v>
      </c>
      <c r="J44" t="s">
        <v>48</v>
      </c>
      <c r="K44">
        <v>20688072</v>
      </c>
      <c r="L44" t="s">
        <v>46</v>
      </c>
      <c r="M44">
        <v>1090.2055535714201</v>
      </c>
      <c r="N44" t="s">
        <v>86</v>
      </c>
      <c r="O44">
        <v>2.9888232021926898E-2</v>
      </c>
      <c r="P44" t="s">
        <v>48</v>
      </c>
      <c r="Q44">
        <v>89.721683871565503</v>
      </c>
      <c r="R44" t="s">
        <v>48</v>
      </c>
      <c r="S44">
        <v>0.92458208987099999</v>
      </c>
      <c r="T44">
        <v>0.8</v>
      </c>
      <c r="U44" t="s">
        <v>48</v>
      </c>
      <c r="V44">
        <v>0.94568218212199995</v>
      </c>
      <c r="W44" t="s">
        <v>48</v>
      </c>
      <c r="X44">
        <v>0.901987464209</v>
      </c>
      <c r="Y44" t="s">
        <v>48</v>
      </c>
      <c r="Z44">
        <v>0.84094804639099996</v>
      </c>
      <c r="AA44" t="s">
        <v>48</v>
      </c>
      <c r="AB44" s="2">
        <v>4.8432465270500001E-13</v>
      </c>
      <c r="AC44" t="s">
        <v>61</v>
      </c>
      <c r="AD44">
        <v>0</v>
      </c>
      <c r="AE44">
        <v>-5.1215268614999998E-4</v>
      </c>
      <c r="AF44" t="s">
        <v>45</v>
      </c>
      <c r="AG44">
        <v>0</v>
      </c>
      <c r="AH44">
        <v>-9.0331820937199995E-4</v>
      </c>
      <c r="AI44" t="s">
        <v>45</v>
      </c>
      <c r="AJ44" t="s">
        <v>58</v>
      </c>
      <c r="AK44">
        <v>0.232513709022</v>
      </c>
      <c r="AL44" t="s">
        <v>45</v>
      </c>
      <c r="AM44" t="s">
        <v>54</v>
      </c>
      <c r="AN44" t="s">
        <v>55</v>
      </c>
      <c r="AO44" t="s">
        <v>55</v>
      </c>
      <c r="AP44" t="s">
        <v>75</v>
      </c>
    </row>
    <row r="45" spans="1:42" x14ac:dyDescent="0.3">
      <c r="A45" t="s">
        <v>128</v>
      </c>
      <c r="B45" t="s">
        <v>43</v>
      </c>
      <c r="C45" s="1">
        <v>42132</v>
      </c>
      <c r="D45">
        <v>75</v>
      </c>
      <c r="E45">
        <v>75</v>
      </c>
      <c r="F45" t="s">
        <v>44</v>
      </c>
      <c r="G45" t="s">
        <v>44</v>
      </c>
      <c r="H45" t="s">
        <v>44</v>
      </c>
      <c r="I45">
        <v>91.456518287999998</v>
      </c>
      <c r="J45" t="s">
        <v>48</v>
      </c>
      <c r="K45">
        <v>29237117</v>
      </c>
      <c r="L45" t="s">
        <v>46</v>
      </c>
      <c r="M45">
        <v>1200.3220789473601</v>
      </c>
      <c r="N45" t="s">
        <v>58</v>
      </c>
      <c r="O45">
        <v>4.9362360031693503E-2</v>
      </c>
      <c r="P45" t="s">
        <v>48</v>
      </c>
      <c r="Q45">
        <v>92.600074605768796</v>
      </c>
      <c r="R45" t="s">
        <v>48</v>
      </c>
      <c r="S45">
        <v>0.95683616735099997</v>
      </c>
      <c r="T45">
        <v>0.85</v>
      </c>
      <c r="U45" t="s">
        <v>48</v>
      </c>
      <c r="V45">
        <v>0.97022034377300004</v>
      </c>
      <c r="W45" t="s">
        <v>48</v>
      </c>
      <c r="X45">
        <v>0.94333299688899996</v>
      </c>
      <c r="Y45" t="s">
        <v>48</v>
      </c>
      <c r="Z45">
        <v>0.84094804639099996</v>
      </c>
      <c r="AA45" t="s">
        <v>48</v>
      </c>
      <c r="AB45">
        <v>5.89449115866E-3</v>
      </c>
      <c r="AC45" t="s">
        <v>61</v>
      </c>
      <c r="AD45">
        <v>0</v>
      </c>
      <c r="AE45">
        <v>-3.9203151299800002E-4</v>
      </c>
      <c r="AF45" t="s">
        <v>48</v>
      </c>
      <c r="AG45">
        <v>0</v>
      </c>
      <c r="AH45">
        <v>-4.03437791589E-4</v>
      </c>
      <c r="AI45" t="s">
        <v>48</v>
      </c>
      <c r="AJ45" t="s">
        <v>58</v>
      </c>
      <c r="AK45">
        <v>0.37126612314200003</v>
      </c>
      <c r="AL45" t="s">
        <v>45</v>
      </c>
      <c r="AM45" t="s">
        <v>54</v>
      </c>
      <c r="AN45" t="s">
        <v>55</v>
      </c>
      <c r="AO45" t="s">
        <v>55</v>
      </c>
      <c r="AP45" t="s">
        <v>75</v>
      </c>
    </row>
    <row r="46" spans="1:42" x14ac:dyDescent="0.3">
      <c r="A46" t="s">
        <v>129</v>
      </c>
      <c r="B46" t="s">
        <v>85</v>
      </c>
      <c r="C46" s="1">
        <v>42132</v>
      </c>
      <c r="D46">
        <v>75</v>
      </c>
      <c r="E46">
        <v>75</v>
      </c>
      <c r="F46" t="s">
        <v>44</v>
      </c>
      <c r="G46" t="s">
        <v>44</v>
      </c>
      <c r="H46" t="s">
        <v>44</v>
      </c>
      <c r="I46">
        <v>89.292095745500006</v>
      </c>
      <c r="J46" t="s">
        <v>48</v>
      </c>
      <c r="K46">
        <v>33452889</v>
      </c>
      <c r="L46" t="s">
        <v>46</v>
      </c>
      <c r="M46">
        <v>1376.6665394736799</v>
      </c>
      <c r="N46" t="s">
        <v>86</v>
      </c>
      <c r="O46">
        <v>3.2357493439074597E-2</v>
      </c>
      <c r="P46" t="s">
        <v>48</v>
      </c>
      <c r="Q46">
        <v>90.459541148581906</v>
      </c>
      <c r="R46" t="s">
        <v>48</v>
      </c>
      <c r="S46">
        <v>0.94491075781800005</v>
      </c>
      <c r="T46">
        <v>0.85</v>
      </c>
      <c r="U46" t="s">
        <v>48</v>
      </c>
      <c r="V46">
        <v>0.96108769519600001</v>
      </c>
      <c r="W46" t="s">
        <v>48</v>
      </c>
      <c r="X46">
        <v>0.92874100888599997</v>
      </c>
      <c r="Y46" t="s">
        <v>48</v>
      </c>
      <c r="Z46">
        <v>0.84094804639099996</v>
      </c>
      <c r="AA46" t="s">
        <v>48</v>
      </c>
      <c r="AB46" s="2">
        <v>5.3188896352899998E-5</v>
      </c>
      <c r="AC46" t="s">
        <v>61</v>
      </c>
      <c r="AD46">
        <v>0</v>
      </c>
      <c r="AE46">
        <v>-4.8486735940200001E-4</v>
      </c>
      <c r="AF46" t="s">
        <v>48</v>
      </c>
      <c r="AG46">
        <v>0</v>
      </c>
      <c r="AH46">
        <v>-4.4494887300900002E-4</v>
      </c>
      <c r="AI46" t="s">
        <v>48</v>
      </c>
      <c r="AJ46" t="s">
        <v>58</v>
      </c>
      <c r="AK46">
        <v>0.37914985546500002</v>
      </c>
      <c r="AL46" t="s">
        <v>45</v>
      </c>
      <c r="AM46" t="s">
        <v>54</v>
      </c>
      <c r="AN46" t="s">
        <v>55</v>
      </c>
      <c r="AO46" t="s">
        <v>55</v>
      </c>
      <c r="AP46" t="s">
        <v>75</v>
      </c>
    </row>
    <row r="47" spans="1:42" x14ac:dyDescent="0.3">
      <c r="A47" t="s">
        <v>130</v>
      </c>
      <c r="B47" t="s">
        <v>85</v>
      </c>
      <c r="C47" s="1">
        <v>42135</v>
      </c>
      <c r="D47">
        <v>250</v>
      </c>
      <c r="E47">
        <v>250</v>
      </c>
      <c r="F47" t="s">
        <v>44</v>
      </c>
      <c r="G47" t="s">
        <v>44</v>
      </c>
      <c r="H47" t="s">
        <v>44</v>
      </c>
      <c r="I47">
        <v>25.822257962199998</v>
      </c>
      <c r="J47" t="s">
        <v>45</v>
      </c>
      <c r="K47">
        <v>3140165</v>
      </c>
      <c r="L47" t="s">
        <v>46</v>
      </c>
      <c r="M47">
        <v>125.911801569888</v>
      </c>
      <c r="N47" t="s">
        <v>47</v>
      </c>
      <c r="O47">
        <v>0.11337794687475999</v>
      </c>
      <c r="P47" t="s">
        <v>45</v>
      </c>
      <c r="Q47">
        <v>14.429727553367799</v>
      </c>
      <c r="R47" t="s">
        <v>45</v>
      </c>
      <c r="S47">
        <v>0.53706620574700004</v>
      </c>
      <c r="T47">
        <v>0.7</v>
      </c>
      <c r="U47" t="s">
        <v>45</v>
      </c>
      <c r="V47">
        <v>0.38184628132600001</v>
      </c>
      <c r="W47" t="s">
        <v>45</v>
      </c>
      <c r="X47">
        <v>0.68019644827600001</v>
      </c>
      <c r="Y47" t="s">
        <v>45</v>
      </c>
      <c r="Z47">
        <v>0.358420132025</v>
      </c>
      <c r="AA47" t="s">
        <v>48</v>
      </c>
      <c r="AB47" s="2">
        <v>2.33527431031E-41</v>
      </c>
      <c r="AC47" s="2">
        <v>4.6078921994499997E-40</v>
      </c>
      <c r="AD47">
        <v>205</v>
      </c>
      <c r="AE47">
        <v>-2.3104397446399999E-3</v>
      </c>
      <c r="AF47" t="s">
        <v>45</v>
      </c>
      <c r="AG47">
        <v>25</v>
      </c>
      <c r="AH47">
        <v>-3.3966838591999999E-3</v>
      </c>
      <c r="AI47" t="s">
        <v>45</v>
      </c>
      <c r="AJ47" t="s">
        <v>58</v>
      </c>
      <c r="AK47">
        <v>0.171769290927</v>
      </c>
      <c r="AL47" t="s">
        <v>45</v>
      </c>
      <c r="AM47" t="s">
        <v>131</v>
      </c>
      <c r="AN47" t="s">
        <v>68</v>
      </c>
      <c r="AO47" t="s">
        <v>131</v>
      </c>
      <c r="AP47" t="s">
        <v>75</v>
      </c>
    </row>
    <row r="48" spans="1:42" x14ac:dyDescent="0.3">
      <c r="A48" t="s">
        <v>132</v>
      </c>
      <c r="B48" t="s">
        <v>43</v>
      </c>
      <c r="C48" s="1">
        <v>42140</v>
      </c>
      <c r="D48">
        <v>75</v>
      </c>
      <c r="E48">
        <v>75</v>
      </c>
      <c r="F48" t="s">
        <v>44</v>
      </c>
      <c r="G48" t="s">
        <v>44</v>
      </c>
      <c r="H48" t="s">
        <v>44</v>
      </c>
      <c r="I48">
        <v>92.059732316199998</v>
      </c>
      <c r="J48" t="s">
        <v>48</v>
      </c>
      <c r="K48">
        <v>29948630</v>
      </c>
      <c r="L48" t="s">
        <v>46</v>
      </c>
      <c r="M48">
        <v>1238.42921710526</v>
      </c>
      <c r="N48" t="s">
        <v>58</v>
      </c>
      <c r="O48">
        <v>1.7269436109054799E-2</v>
      </c>
      <c r="P48" t="s">
        <v>48</v>
      </c>
      <c r="Q48">
        <v>91.830523001407201</v>
      </c>
      <c r="R48" t="s">
        <v>48</v>
      </c>
      <c r="S48">
        <v>0.96082352673500004</v>
      </c>
      <c r="T48">
        <v>0.85</v>
      </c>
      <c r="U48" t="s">
        <v>48</v>
      </c>
      <c r="V48">
        <v>0.97249161870400003</v>
      </c>
      <c r="W48" t="s">
        <v>48</v>
      </c>
      <c r="X48">
        <v>0.94905475720700005</v>
      </c>
      <c r="Y48" t="s">
        <v>48</v>
      </c>
      <c r="Z48">
        <v>0.84094804639099996</v>
      </c>
      <c r="AA48" t="s">
        <v>48</v>
      </c>
      <c r="AB48">
        <v>1.8358480237999999E-3</v>
      </c>
      <c r="AC48" s="2">
        <v>5.1651902169400001E-5</v>
      </c>
      <c r="AD48">
        <v>0</v>
      </c>
      <c r="AE48">
        <v>-3.6271976269799998E-4</v>
      </c>
      <c r="AF48" t="s">
        <v>48</v>
      </c>
      <c r="AG48">
        <v>0</v>
      </c>
      <c r="AH48">
        <v>-3.7742737008400002E-4</v>
      </c>
      <c r="AI48" t="s">
        <v>48</v>
      </c>
      <c r="AJ48" t="s">
        <v>58</v>
      </c>
      <c r="AK48">
        <v>0.30556170144599998</v>
      </c>
      <c r="AL48" t="s">
        <v>45</v>
      </c>
      <c r="AM48" t="s">
        <v>54</v>
      </c>
      <c r="AN48" t="s">
        <v>55</v>
      </c>
      <c r="AO48" t="s">
        <v>55</v>
      </c>
      <c r="AP48" t="s">
        <v>75</v>
      </c>
    </row>
    <row r="49" spans="1:42" x14ac:dyDescent="0.3">
      <c r="A49" t="s">
        <v>133</v>
      </c>
      <c r="B49" t="s">
        <v>85</v>
      </c>
      <c r="C49" s="1">
        <v>42145</v>
      </c>
      <c r="D49">
        <v>75</v>
      </c>
      <c r="E49">
        <v>75</v>
      </c>
      <c r="F49" t="s">
        <v>44</v>
      </c>
      <c r="G49" t="s">
        <v>44</v>
      </c>
      <c r="H49" t="s">
        <v>44</v>
      </c>
      <c r="I49">
        <v>85.427329239200006</v>
      </c>
      <c r="J49" t="s">
        <v>48</v>
      </c>
      <c r="K49">
        <v>20774323</v>
      </c>
      <c r="L49" t="s">
        <v>46</v>
      </c>
      <c r="M49">
        <v>847.123628289473</v>
      </c>
      <c r="N49" t="s">
        <v>46</v>
      </c>
      <c r="O49">
        <v>9.35486019709377E-2</v>
      </c>
      <c r="P49" t="s">
        <v>45</v>
      </c>
      <c r="Q49">
        <v>85.944248862888898</v>
      </c>
      <c r="R49" t="s">
        <v>48</v>
      </c>
      <c r="S49">
        <v>0.92414179126899998</v>
      </c>
      <c r="T49">
        <v>0.85</v>
      </c>
      <c r="U49" t="s">
        <v>48</v>
      </c>
      <c r="V49">
        <v>0.93170939593699997</v>
      </c>
      <c r="W49" t="s">
        <v>48</v>
      </c>
      <c r="X49">
        <v>0.91686486758999997</v>
      </c>
      <c r="Y49" t="s">
        <v>48</v>
      </c>
      <c r="Z49">
        <v>0.99584488300200003</v>
      </c>
      <c r="AA49" t="s">
        <v>48</v>
      </c>
      <c r="AB49">
        <v>0.99484602798199995</v>
      </c>
      <c r="AC49">
        <v>0.61683837926999996</v>
      </c>
      <c r="AD49">
        <v>0</v>
      </c>
      <c r="AE49">
        <v>-9.8979316138899992E-4</v>
      </c>
      <c r="AF49" t="s">
        <v>45</v>
      </c>
      <c r="AG49">
        <v>0</v>
      </c>
      <c r="AH49">
        <v>-4.8486055418100002E-4</v>
      </c>
      <c r="AI49" t="s">
        <v>48</v>
      </c>
      <c r="AJ49" t="s">
        <v>58</v>
      </c>
      <c r="AK49">
        <v>0.40967076573599998</v>
      </c>
      <c r="AL49" t="s">
        <v>45</v>
      </c>
      <c r="AM49" t="s">
        <v>54</v>
      </c>
      <c r="AN49" t="s">
        <v>55</v>
      </c>
      <c r="AO49" t="s">
        <v>55</v>
      </c>
      <c r="AP49" t="s">
        <v>75</v>
      </c>
    </row>
    <row r="50" spans="1:42" x14ac:dyDescent="0.3">
      <c r="A50" t="s">
        <v>134</v>
      </c>
      <c r="B50" t="s">
        <v>43</v>
      </c>
      <c r="C50" s="1">
        <v>42146</v>
      </c>
      <c r="D50">
        <v>75</v>
      </c>
      <c r="E50">
        <v>75</v>
      </c>
      <c r="F50" t="s">
        <v>44</v>
      </c>
      <c r="G50" t="s">
        <v>44</v>
      </c>
      <c r="H50" t="s">
        <v>44</v>
      </c>
      <c r="I50">
        <v>88.254642621599999</v>
      </c>
      <c r="J50" t="s">
        <v>48</v>
      </c>
      <c r="K50">
        <v>33587117</v>
      </c>
      <c r="L50" t="s">
        <v>46</v>
      </c>
      <c r="M50">
        <v>1405.61957236842</v>
      </c>
      <c r="N50" t="s">
        <v>86</v>
      </c>
      <c r="O50">
        <v>2.63052269975616E-2</v>
      </c>
      <c r="P50" t="s">
        <v>48</v>
      </c>
      <c r="Q50">
        <v>88.418640785844801</v>
      </c>
      <c r="R50" t="s">
        <v>48</v>
      </c>
      <c r="S50">
        <v>0.94466385444900003</v>
      </c>
      <c r="T50">
        <v>0.85</v>
      </c>
      <c r="U50" t="s">
        <v>48</v>
      </c>
      <c r="V50">
        <v>0.958525696624</v>
      </c>
      <c r="W50" t="s">
        <v>48</v>
      </c>
      <c r="X50">
        <v>0.92962369668900002</v>
      </c>
      <c r="Y50" t="s">
        <v>48</v>
      </c>
      <c r="Z50">
        <v>0.84094804639099996</v>
      </c>
      <c r="AA50" t="s">
        <v>48</v>
      </c>
      <c r="AB50">
        <v>1.5345570618200001E-3</v>
      </c>
      <c r="AC50" t="s">
        <v>61</v>
      </c>
      <c r="AD50">
        <v>0</v>
      </c>
      <c r="AE50">
        <v>-5.6187589158500004E-4</v>
      </c>
      <c r="AF50" t="s">
        <v>45</v>
      </c>
      <c r="AG50">
        <v>0</v>
      </c>
      <c r="AH50">
        <v>-5.0146072563899996E-4</v>
      </c>
      <c r="AI50" t="s">
        <v>45</v>
      </c>
      <c r="AJ50" t="s">
        <v>58</v>
      </c>
      <c r="AK50">
        <v>0.39894541293699998</v>
      </c>
      <c r="AL50" t="s">
        <v>45</v>
      </c>
      <c r="AM50" t="s">
        <v>54</v>
      </c>
      <c r="AN50" t="s">
        <v>55</v>
      </c>
      <c r="AO50" t="s">
        <v>55</v>
      </c>
      <c r="AP50" t="s">
        <v>75</v>
      </c>
    </row>
    <row r="51" spans="1:42" x14ac:dyDescent="0.3">
      <c r="A51" t="s">
        <v>135</v>
      </c>
      <c r="B51" t="s">
        <v>85</v>
      </c>
      <c r="C51" s="1">
        <v>42146</v>
      </c>
      <c r="D51">
        <v>75</v>
      </c>
      <c r="E51">
        <v>75</v>
      </c>
      <c r="F51" t="s">
        <v>44</v>
      </c>
      <c r="G51" t="s">
        <v>44</v>
      </c>
      <c r="H51" t="s">
        <v>44</v>
      </c>
      <c r="I51">
        <v>77.730220596899997</v>
      </c>
      <c r="J51" t="s">
        <v>48</v>
      </c>
      <c r="K51">
        <v>26557402</v>
      </c>
      <c r="L51" t="s">
        <v>46</v>
      </c>
      <c r="M51">
        <v>1103.8321940789399</v>
      </c>
      <c r="N51" t="s">
        <v>86</v>
      </c>
      <c r="O51">
        <v>4.5965621063760398E-2</v>
      </c>
      <c r="P51" t="s">
        <v>48</v>
      </c>
      <c r="Q51">
        <v>76.972390480782806</v>
      </c>
      <c r="R51" t="s">
        <v>45</v>
      </c>
      <c r="S51">
        <v>0.90711607600499999</v>
      </c>
      <c r="T51">
        <v>0.85</v>
      </c>
      <c r="U51" t="s">
        <v>48</v>
      </c>
      <c r="V51">
        <v>0.92279293684899999</v>
      </c>
      <c r="W51" t="s">
        <v>48</v>
      </c>
      <c r="X51">
        <v>0.89107036398600004</v>
      </c>
      <c r="Y51" t="s">
        <v>48</v>
      </c>
      <c r="Z51">
        <v>0.99584488300200003</v>
      </c>
      <c r="AA51" t="s">
        <v>48</v>
      </c>
      <c r="AB51">
        <v>6.0099040253099999E-2</v>
      </c>
      <c r="AC51" s="2">
        <v>5.5163134929799996E-9</v>
      </c>
      <c r="AD51">
        <v>0</v>
      </c>
      <c r="AE51">
        <v>-7.9849148076799998E-4</v>
      </c>
      <c r="AF51" t="s">
        <v>45</v>
      </c>
      <c r="AG51">
        <v>0</v>
      </c>
      <c r="AH51">
        <v>-6.4071228931799999E-4</v>
      </c>
      <c r="AI51" t="s">
        <v>45</v>
      </c>
      <c r="AJ51" t="s">
        <v>58</v>
      </c>
      <c r="AK51">
        <v>0.36661491150699999</v>
      </c>
      <c r="AL51" t="s">
        <v>45</v>
      </c>
      <c r="AM51" t="s">
        <v>136</v>
      </c>
      <c r="AN51" t="s">
        <v>68</v>
      </c>
      <c r="AO51" t="s">
        <v>136</v>
      </c>
      <c r="AP51" t="s">
        <v>75</v>
      </c>
    </row>
    <row r="52" spans="1:42" x14ac:dyDescent="0.3">
      <c r="A52" t="s">
        <v>137</v>
      </c>
      <c r="B52" t="s">
        <v>43</v>
      </c>
      <c r="C52" s="1">
        <v>42156</v>
      </c>
      <c r="D52">
        <v>75</v>
      </c>
      <c r="E52">
        <v>75</v>
      </c>
      <c r="F52" t="s">
        <v>44</v>
      </c>
      <c r="G52" t="s">
        <v>44</v>
      </c>
      <c r="H52" t="s">
        <v>44</v>
      </c>
      <c r="I52">
        <v>96.708998690900003</v>
      </c>
      <c r="J52" t="s">
        <v>48</v>
      </c>
      <c r="K52">
        <v>17833767</v>
      </c>
      <c r="L52" t="s">
        <v>46</v>
      </c>
      <c r="M52">
        <v>714.06941611842103</v>
      </c>
      <c r="N52" t="s">
        <v>47</v>
      </c>
      <c r="O52">
        <v>3.64865071743413E-2</v>
      </c>
      <c r="P52" t="s">
        <v>48</v>
      </c>
      <c r="Q52">
        <v>97.193521635222098</v>
      </c>
      <c r="R52" t="s">
        <v>48</v>
      </c>
      <c r="S52">
        <v>0.97915707576400002</v>
      </c>
      <c r="T52">
        <v>0.85</v>
      </c>
      <c r="U52" t="s">
        <v>48</v>
      </c>
      <c r="V52">
        <v>0.98619080534100001</v>
      </c>
      <c r="W52" t="s">
        <v>48</v>
      </c>
      <c r="X52">
        <v>0.97361431865000003</v>
      </c>
      <c r="Y52" t="s">
        <v>48</v>
      </c>
      <c r="Z52">
        <v>0.84094804639099996</v>
      </c>
      <c r="AA52" t="s">
        <v>48</v>
      </c>
      <c r="AB52">
        <v>0.47307029418399998</v>
      </c>
      <c r="AC52" t="s">
        <v>61</v>
      </c>
      <c r="AD52">
        <v>0</v>
      </c>
      <c r="AE52">
        <v>-2.4947894039E-4</v>
      </c>
      <c r="AF52" t="s">
        <v>48</v>
      </c>
      <c r="AG52">
        <v>0</v>
      </c>
      <c r="AH52">
        <v>-1.68256652947E-4</v>
      </c>
      <c r="AI52" t="s">
        <v>48</v>
      </c>
      <c r="AJ52" t="s">
        <v>58</v>
      </c>
      <c r="AK52">
        <v>0.378425504774</v>
      </c>
      <c r="AL52" t="s">
        <v>45</v>
      </c>
      <c r="AM52" t="s">
        <v>138</v>
      </c>
      <c r="AN52" t="s">
        <v>138</v>
      </c>
      <c r="AO52" t="s">
        <v>68</v>
      </c>
      <c r="AP52" t="s">
        <v>75</v>
      </c>
    </row>
    <row r="53" spans="1:42" x14ac:dyDescent="0.3">
      <c r="A53" t="s">
        <v>139</v>
      </c>
      <c r="B53" t="s">
        <v>43</v>
      </c>
      <c r="C53" s="1">
        <v>42157</v>
      </c>
      <c r="D53">
        <v>200</v>
      </c>
      <c r="E53">
        <v>200</v>
      </c>
      <c r="F53" t="s">
        <v>44</v>
      </c>
      <c r="G53" t="s">
        <v>44</v>
      </c>
      <c r="H53" t="s">
        <v>44</v>
      </c>
      <c r="I53">
        <v>87.606504893999997</v>
      </c>
      <c r="J53" t="s">
        <v>48</v>
      </c>
      <c r="K53">
        <v>33648503</v>
      </c>
      <c r="L53" t="s">
        <v>46</v>
      </c>
      <c r="M53">
        <v>1419.0921249999999</v>
      </c>
      <c r="N53" t="s">
        <v>86</v>
      </c>
      <c r="O53">
        <v>1.7207516473150199E-2</v>
      </c>
      <c r="P53" t="s">
        <v>48</v>
      </c>
      <c r="Q53">
        <v>87.226589409852494</v>
      </c>
      <c r="R53" t="s">
        <v>48</v>
      </c>
      <c r="S53">
        <v>0.82240114557900001</v>
      </c>
      <c r="T53">
        <v>0.7</v>
      </c>
      <c r="U53" t="s">
        <v>48</v>
      </c>
      <c r="V53">
        <v>0.84730574938199998</v>
      </c>
      <c r="W53" t="s">
        <v>48</v>
      </c>
      <c r="X53">
        <v>0.79280306051100002</v>
      </c>
      <c r="Y53" t="s">
        <v>48</v>
      </c>
      <c r="Z53">
        <v>0.84094804639099996</v>
      </c>
      <c r="AA53" t="s">
        <v>48</v>
      </c>
      <c r="AB53" s="2">
        <v>3.1433651282399999E-29</v>
      </c>
      <c r="AC53">
        <v>0</v>
      </c>
      <c r="AD53">
        <v>19</v>
      </c>
      <c r="AE53">
        <v>-1.90908632708E-3</v>
      </c>
      <c r="AF53" t="s">
        <v>45</v>
      </c>
      <c r="AG53">
        <v>33</v>
      </c>
      <c r="AH53">
        <v>-2.3749233477499999E-3</v>
      </c>
      <c r="AI53" t="s">
        <v>45</v>
      </c>
      <c r="AJ53" t="s">
        <v>58</v>
      </c>
      <c r="AK53">
        <v>0.367225522646</v>
      </c>
      <c r="AL53" t="s">
        <v>45</v>
      </c>
      <c r="AM53" t="s">
        <v>140</v>
      </c>
      <c r="AN53" t="s">
        <v>68</v>
      </c>
      <c r="AO53" t="s">
        <v>140</v>
      </c>
      <c r="AP53" t="s">
        <v>75</v>
      </c>
    </row>
    <row r="54" spans="1:42" x14ac:dyDescent="0.3">
      <c r="A54" t="s">
        <v>141</v>
      </c>
      <c r="B54" t="s">
        <v>85</v>
      </c>
      <c r="C54" s="1">
        <v>42158</v>
      </c>
      <c r="D54">
        <v>151</v>
      </c>
      <c r="E54">
        <v>151</v>
      </c>
      <c r="F54" t="s">
        <v>44</v>
      </c>
      <c r="G54" t="s">
        <v>44</v>
      </c>
      <c r="H54" t="s">
        <v>44</v>
      </c>
      <c r="I54">
        <v>75.779042993900006</v>
      </c>
      <c r="J54" t="s">
        <v>48</v>
      </c>
      <c r="K54">
        <v>10182405</v>
      </c>
      <c r="L54" t="s">
        <v>46</v>
      </c>
      <c r="M54">
        <v>516.54077343749998</v>
      </c>
      <c r="N54" t="s">
        <v>46</v>
      </c>
      <c r="O54">
        <v>5.2493667074714603E-2</v>
      </c>
      <c r="P54" t="s">
        <v>48</v>
      </c>
      <c r="Q54">
        <v>76.272054135288599</v>
      </c>
      <c r="R54" t="s">
        <v>45</v>
      </c>
      <c r="S54">
        <v>0.92127649797400002</v>
      </c>
      <c r="T54">
        <v>0.8</v>
      </c>
      <c r="U54" t="s">
        <v>48</v>
      </c>
      <c r="V54">
        <v>0.93202008238900003</v>
      </c>
      <c r="W54" t="s">
        <v>48</v>
      </c>
      <c r="X54">
        <v>0.91084361336200004</v>
      </c>
      <c r="Y54" t="s">
        <v>48</v>
      </c>
      <c r="Z54">
        <v>0.99584488300200003</v>
      </c>
      <c r="AA54" t="s">
        <v>48</v>
      </c>
      <c r="AB54">
        <v>0.72834524482499996</v>
      </c>
      <c r="AC54" t="s">
        <v>61</v>
      </c>
      <c r="AD54">
        <v>0</v>
      </c>
      <c r="AE54">
        <v>-1.8443044604199999E-4</v>
      </c>
      <c r="AF54" t="s">
        <v>48</v>
      </c>
      <c r="AG54">
        <v>0</v>
      </c>
      <c r="AH54">
        <v>-1.83775787822E-4</v>
      </c>
      <c r="AI54" t="s">
        <v>48</v>
      </c>
      <c r="AJ54" t="s">
        <v>58</v>
      </c>
      <c r="AK54">
        <v>5.9978523690299997E-2</v>
      </c>
      <c r="AL54" t="s">
        <v>45</v>
      </c>
      <c r="AM54" t="s">
        <v>142</v>
      </c>
      <c r="AN54" t="s">
        <v>143</v>
      </c>
      <c r="AO54" t="s">
        <v>144</v>
      </c>
      <c r="AP54" t="s">
        <v>75</v>
      </c>
    </row>
    <row r="55" spans="1:42" x14ac:dyDescent="0.3">
      <c r="A55" t="s">
        <v>145</v>
      </c>
      <c r="B55" t="s">
        <v>43</v>
      </c>
      <c r="C55" s="1">
        <v>42159</v>
      </c>
      <c r="D55">
        <v>75</v>
      </c>
      <c r="E55">
        <v>75</v>
      </c>
      <c r="F55" t="s">
        <v>44</v>
      </c>
      <c r="G55" t="s">
        <v>44</v>
      </c>
      <c r="H55" t="s">
        <v>44</v>
      </c>
      <c r="I55">
        <v>90.287585713400006</v>
      </c>
      <c r="J55" t="s">
        <v>48</v>
      </c>
      <c r="K55">
        <v>30654786</v>
      </c>
      <c r="L55" t="s">
        <v>46</v>
      </c>
      <c r="M55">
        <v>1283.02501315789</v>
      </c>
      <c r="N55" t="s">
        <v>86</v>
      </c>
      <c r="O55">
        <v>1.9566433558707599E-2</v>
      </c>
      <c r="P55" t="s">
        <v>48</v>
      </c>
      <c r="Q55">
        <v>90.531638143563498</v>
      </c>
      <c r="R55" t="s">
        <v>48</v>
      </c>
      <c r="S55">
        <v>0.94854243492099999</v>
      </c>
      <c r="T55">
        <v>0.85</v>
      </c>
      <c r="U55" t="s">
        <v>48</v>
      </c>
      <c r="V55">
        <v>0.96577162469800004</v>
      </c>
      <c r="W55" t="s">
        <v>48</v>
      </c>
      <c r="X55">
        <v>0.93018216861799996</v>
      </c>
      <c r="Y55" t="s">
        <v>48</v>
      </c>
      <c r="Z55">
        <v>0.84094804639099996</v>
      </c>
      <c r="AA55" t="s">
        <v>48</v>
      </c>
      <c r="AB55" s="2">
        <v>6.5656226297E-6</v>
      </c>
      <c r="AC55" t="s">
        <v>61</v>
      </c>
      <c r="AD55">
        <v>0</v>
      </c>
      <c r="AE55">
        <v>-4.69897621488E-4</v>
      </c>
      <c r="AF55" t="s">
        <v>48</v>
      </c>
      <c r="AG55">
        <v>0</v>
      </c>
      <c r="AH55">
        <v>-5.4876525653800004E-4</v>
      </c>
      <c r="AI55" t="s">
        <v>45</v>
      </c>
      <c r="AJ55" t="s">
        <v>58</v>
      </c>
      <c r="AK55">
        <v>0.425555058225</v>
      </c>
      <c r="AL55" t="s">
        <v>45</v>
      </c>
      <c r="AM55" t="s">
        <v>54</v>
      </c>
      <c r="AN55" t="s">
        <v>55</v>
      </c>
      <c r="AO55" t="s">
        <v>55</v>
      </c>
      <c r="AP55" t="s">
        <v>75</v>
      </c>
    </row>
    <row r="56" spans="1:42" x14ac:dyDescent="0.3">
      <c r="A56" t="s">
        <v>146</v>
      </c>
      <c r="B56" t="s">
        <v>85</v>
      </c>
      <c r="C56" s="1">
        <v>42159</v>
      </c>
      <c r="D56">
        <v>75</v>
      </c>
      <c r="E56">
        <v>75</v>
      </c>
      <c r="F56" t="s">
        <v>44</v>
      </c>
      <c r="G56" t="s">
        <v>44</v>
      </c>
      <c r="H56" t="s">
        <v>44</v>
      </c>
      <c r="I56">
        <v>83.685096877099994</v>
      </c>
      <c r="J56" t="s">
        <v>48</v>
      </c>
      <c r="K56">
        <v>20989024</v>
      </c>
      <c r="L56" t="s">
        <v>46</v>
      </c>
      <c r="M56">
        <v>846.04428042763095</v>
      </c>
      <c r="N56" t="s">
        <v>46</v>
      </c>
      <c r="O56">
        <v>8.9564944878420996E-2</v>
      </c>
      <c r="P56" t="s">
        <v>45</v>
      </c>
      <c r="Q56">
        <v>87.122765857744099</v>
      </c>
      <c r="R56" t="s">
        <v>48</v>
      </c>
      <c r="S56">
        <v>0.92878923409299996</v>
      </c>
      <c r="T56">
        <v>0.85</v>
      </c>
      <c r="U56" t="s">
        <v>48</v>
      </c>
      <c r="V56">
        <v>0.94411818291299998</v>
      </c>
      <c r="W56" t="s">
        <v>48</v>
      </c>
      <c r="X56">
        <v>0.915137497262</v>
      </c>
      <c r="Y56" t="s">
        <v>48</v>
      </c>
      <c r="Z56">
        <v>0.84094804639099996</v>
      </c>
      <c r="AA56" t="s">
        <v>48</v>
      </c>
      <c r="AB56">
        <v>7.7244580938199997E-2</v>
      </c>
      <c r="AC56" t="s">
        <v>61</v>
      </c>
      <c r="AD56">
        <v>0</v>
      </c>
      <c r="AE56">
        <v>-6.4782546705399995E-4</v>
      </c>
      <c r="AF56" t="s">
        <v>45</v>
      </c>
      <c r="AG56">
        <v>0</v>
      </c>
      <c r="AH56">
        <v>-4.8885540382100003E-4</v>
      </c>
      <c r="AI56" t="s">
        <v>48</v>
      </c>
      <c r="AJ56" t="s">
        <v>58</v>
      </c>
      <c r="AK56">
        <v>0.76195224892000002</v>
      </c>
      <c r="AL56" t="s">
        <v>45</v>
      </c>
      <c r="AM56" t="s">
        <v>54</v>
      </c>
      <c r="AN56" t="s">
        <v>55</v>
      </c>
      <c r="AO56" t="s">
        <v>55</v>
      </c>
      <c r="AP56" t="s">
        <v>75</v>
      </c>
    </row>
    <row r="57" spans="1:42" x14ac:dyDescent="0.3">
      <c r="A57" t="s">
        <v>147</v>
      </c>
      <c r="B57" t="s">
        <v>43</v>
      </c>
      <c r="C57" s="1">
        <v>42160</v>
      </c>
      <c r="D57">
        <v>75</v>
      </c>
      <c r="E57">
        <v>75</v>
      </c>
      <c r="F57" t="s">
        <v>44</v>
      </c>
      <c r="G57" t="s">
        <v>44</v>
      </c>
      <c r="H57" t="s">
        <v>44</v>
      </c>
      <c r="I57">
        <v>83.860054175200005</v>
      </c>
      <c r="J57" t="s">
        <v>48</v>
      </c>
      <c r="K57">
        <v>32100609</v>
      </c>
      <c r="L57" t="s">
        <v>46</v>
      </c>
      <c r="M57">
        <v>1379.9375493421001</v>
      </c>
      <c r="N57" t="s">
        <v>86</v>
      </c>
      <c r="O57">
        <v>1.9606152164163299E-2</v>
      </c>
      <c r="P57" t="s">
        <v>48</v>
      </c>
      <c r="Q57">
        <v>84.327554108109894</v>
      </c>
      <c r="R57" t="s">
        <v>48</v>
      </c>
      <c r="S57">
        <v>0.92413995808299998</v>
      </c>
      <c r="T57">
        <v>0.85</v>
      </c>
      <c r="U57" t="s">
        <v>48</v>
      </c>
      <c r="V57">
        <v>0.94605717044199999</v>
      </c>
      <c r="W57" t="s">
        <v>48</v>
      </c>
      <c r="X57">
        <v>0.89845908489399995</v>
      </c>
      <c r="Y57" t="s">
        <v>48</v>
      </c>
      <c r="Z57">
        <v>0.84094804639099996</v>
      </c>
      <c r="AA57" t="s">
        <v>48</v>
      </c>
      <c r="AB57" s="2">
        <v>2.0225373349600001E-7</v>
      </c>
      <c r="AC57" t="s">
        <v>61</v>
      </c>
      <c r="AD57">
        <v>0</v>
      </c>
      <c r="AE57">
        <v>-7.1065725132999995E-4</v>
      </c>
      <c r="AF57" t="s">
        <v>45</v>
      </c>
      <c r="AG57">
        <v>0</v>
      </c>
      <c r="AH57">
        <v>-7.7961274534499997E-4</v>
      </c>
      <c r="AI57" t="s">
        <v>45</v>
      </c>
      <c r="AJ57" t="s">
        <v>58</v>
      </c>
      <c r="AK57">
        <v>1.15297764526</v>
      </c>
      <c r="AL57" t="s">
        <v>45</v>
      </c>
      <c r="AM57" t="s">
        <v>148</v>
      </c>
      <c r="AN57" t="s">
        <v>68</v>
      </c>
      <c r="AO57" t="s">
        <v>148</v>
      </c>
      <c r="AP57" t="s">
        <v>75</v>
      </c>
    </row>
    <row r="58" spans="1:42" x14ac:dyDescent="0.3">
      <c r="A58" t="s">
        <v>149</v>
      </c>
      <c r="B58" t="s">
        <v>43</v>
      </c>
      <c r="C58" s="1">
        <v>42165</v>
      </c>
      <c r="D58">
        <v>75</v>
      </c>
      <c r="E58">
        <v>75</v>
      </c>
      <c r="F58" t="s">
        <v>44</v>
      </c>
      <c r="G58" t="s">
        <v>44</v>
      </c>
      <c r="H58" t="s">
        <v>44</v>
      </c>
      <c r="I58">
        <v>89.889934460199996</v>
      </c>
      <c r="J58" t="s">
        <v>48</v>
      </c>
      <c r="K58">
        <v>32008549</v>
      </c>
      <c r="L58" t="s">
        <v>46</v>
      </c>
      <c r="M58">
        <v>1328.17313815789</v>
      </c>
      <c r="N58" t="s">
        <v>86</v>
      </c>
      <c r="O58">
        <v>1.5812858160550999E-2</v>
      </c>
      <c r="P58" t="s">
        <v>48</v>
      </c>
      <c r="Q58">
        <v>89.880205260263295</v>
      </c>
      <c r="R58" t="s">
        <v>48</v>
      </c>
      <c r="S58">
        <v>0.94911954516800001</v>
      </c>
      <c r="T58">
        <v>0.85</v>
      </c>
      <c r="U58" t="s">
        <v>48</v>
      </c>
      <c r="V58">
        <v>0.96372976065399996</v>
      </c>
      <c r="W58" t="s">
        <v>48</v>
      </c>
      <c r="X58">
        <v>0.93447001882699998</v>
      </c>
      <c r="Y58" t="s">
        <v>48</v>
      </c>
      <c r="Z58">
        <v>0.84094804639099996</v>
      </c>
      <c r="AA58" t="s">
        <v>48</v>
      </c>
      <c r="AB58">
        <v>2.0071775910299999E-3</v>
      </c>
      <c r="AC58" t="s">
        <v>61</v>
      </c>
      <c r="AD58">
        <v>0</v>
      </c>
      <c r="AE58">
        <v>-5.2315248786000005E-4</v>
      </c>
      <c r="AF58" t="s">
        <v>45</v>
      </c>
      <c r="AG58">
        <v>0</v>
      </c>
      <c r="AH58">
        <v>-5.0341539647999999E-4</v>
      </c>
      <c r="AI58" t="s">
        <v>45</v>
      </c>
      <c r="AJ58" t="s">
        <v>58</v>
      </c>
      <c r="AK58">
        <v>0.429261109295</v>
      </c>
      <c r="AL58" t="s">
        <v>45</v>
      </c>
      <c r="AM58" t="s">
        <v>150</v>
      </c>
      <c r="AN58" t="s">
        <v>68</v>
      </c>
      <c r="AO58" t="s">
        <v>150</v>
      </c>
      <c r="AP58" t="s">
        <v>75</v>
      </c>
    </row>
    <row r="59" spans="1:42" x14ac:dyDescent="0.3">
      <c r="A59" t="s">
        <v>151</v>
      </c>
      <c r="B59" t="s">
        <v>85</v>
      </c>
      <c r="C59" s="1">
        <v>42166</v>
      </c>
      <c r="D59">
        <v>75</v>
      </c>
      <c r="E59">
        <v>75</v>
      </c>
      <c r="F59" t="s">
        <v>44</v>
      </c>
      <c r="G59" t="s">
        <v>44</v>
      </c>
      <c r="H59" t="s">
        <v>44</v>
      </c>
      <c r="I59">
        <v>76.689776439100001</v>
      </c>
      <c r="J59" t="s">
        <v>48</v>
      </c>
      <c r="K59">
        <v>23799396</v>
      </c>
      <c r="L59" t="s">
        <v>46</v>
      </c>
      <c r="M59">
        <v>947.26425986842105</v>
      </c>
      <c r="N59" t="s">
        <v>58</v>
      </c>
      <c r="O59">
        <v>5.4797163394123501E-2</v>
      </c>
      <c r="P59" t="s">
        <v>48</v>
      </c>
      <c r="Q59">
        <v>75.824688416342696</v>
      </c>
      <c r="R59" t="s">
        <v>45</v>
      </c>
      <c r="S59">
        <v>0.88681569130799998</v>
      </c>
      <c r="T59">
        <v>0.85</v>
      </c>
      <c r="U59" t="s">
        <v>48</v>
      </c>
      <c r="V59">
        <v>0.90550671005799999</v>
      </c>
      <c r="W59" t="s">
        <v>48</v>
      </c>
      <c r="X59">
        <v>0.86737743764599995</v>
      </c>
      <c r="Y59" t="s">
        <v>48</v>
      </c>
      <c r="Z59">
        <v>0.99584488300200003</v>
      </c>
      <c r="AA59" t="s">
        <v>48</v>
      </c>
      <c r="AB59">
        <v>4.6537451943199998E-2</v>
      </c>
      <c r="AC59" s="2">
        <v>2.6959241363E-66</v>
      </c>
      <c r="AD59">
        <v>0</v>
      </c>
      <c r="AE59">
        <v>-1.1579546333200001E-3</v>
      </c>
      <c r="AF59" t="s">
        <v>45</v>
      </c>
      <c r="AG59">
        <v>0</v>
      </c>
      <c r="AH59">
        <v>-7.7534919878299998E-4</v>
      </c>
      <c r="AI59" t="s">
        <v>45</v>
      </c>
      <c r="AJ59" t="s">
        <v>58</v>
      </c>
      <c r="AK59">
        <v>0.39557891027999997</v>
      </c>
      <c r="AL59" t="s">
        <v>45</v>
      </c>
      <c r="AM59" t="s">
        <v>54</v>
      </c>
      <c r="AN59" t="s">
        <v>55</v>
      </c>
      <c r="AO59" t="s">
        <v>55</v>
      </c>
      <c r="AP59" t="s">
        <v>75</v>
      </c>
    </row>
    <row r="60" spans="1:42" x14ac:dyDescent="0.3">
      <c r="A60" t="s">
        <v>152</v>
      </c>
      <c r="B60" t="s">
        <v>85</v>
      </c>
      <c r="C60" s="1">
        <v>42170</v>
      </c>
      <c r="D60">
        <v>75</v>
      </c>
      <c r="E60">
        <v>75</v>
      </c>
      <c r="F60" t="s">
        <v>44</v>
      </c>
      <c r="G60" t="s">
        <v>44</v>
      </c>
      <c r="H60" t="s">
        <v>44</v>
      </c>
      <c r="I60">
        <v>76.7102054872</v>
      </c>
      <c r="J60" t="s">
        <v>48</v>
      </c>
      <c r="K60">
        <v>21607117</v>
      </c>
      <c r="L60" t="s">
        <v>46</v>
      </c>
      <c r="M60">
        <v>847.96180427631498</v>
      </c>
      <c r="N60" t="s">
        <v>46</v>
      </c>
      <c r="O60">
        <v>5.1032575999475298E-2</v>
      </c>
      <c r="P60" t="s">
        <v>48</v>
      </c>
      <c r="Q60">
        <v>78.098994820237394</v>
      </c>
      <c r="R60" t="s">
        <v>45</v>
      </c>
      <c r="S60">
        <v>0.89692392569199997</v>
      </c>
      <c r="T60">
        <v>0.85</v>
      </c>
      <c r="U60" t="s">
        <v>48</v>
      </c>
      <c r="V60">
        <v>0.91028562672199997</v>
      </c>
      <c r="W60" t="s">
        <v>48</v>
      </c>
      <c r="X60">
        <v>0.88431822101299995</v>
      </c>
      <c r="Y60" t="s">
        <v>48</v>
      </c>
      <c r="Z60">
        <v>0.99584488300200003</v>
      </c>
      <c r="AA60" t="s">
        <v>48</v>
      </c>
      <c r="AB60">
        <v>0.37811809261099999</v>
      </c>
      <c r="AC60">
        <v>2.0859400891699999E-2</v>
      </c>
      <c r="AD60">
        <v>0</v>
      </c>
      <c r="AE60">
        <v>-9.2943946824199997E-4</v>
      </c>
      <c r="AF60" t="s">
        <v>45</v>
      </c>
      <c r="AG60">
        <v>0</v>
      </c>
      <c r="AH60">
        <v>-6.1072179917499999E-4</v>
      </c>
      <c r="AI60" t="s">
        <v>45</v>
      </c>
      <c r="AJ60" t="s">
        <v>58</v>
      </c>
      <c r="AK60">
        <v>0.237058516759</v>
      </c>
      <c r="AL60" t="s">
        <v>45</v>
      </c>
      <c r="AM60" t="s">
        <v>153</v>
      </c>
      <c r="AN60" t="s">
        <v>68</v>
      </c>
      <c r="AO60" t="s">
        <v>153</v>
      </c>
      <c r="AP60" t="s">
        <v>75</v>
      </c>
    </row>
    <row r="61" spans="1:42" x14ac:dyDescent="0.3">
      <c r="A61" t="s">
        <v>154</v>
      </c>
      <c r="B61" t="s">
        <v>85</v>
      </c>
      <c r="C61" s="1">
        <v>42174</v>
      </c>
      <c r="D61">
        <v>75</v>
      </c>
      <c r="E61">
        <v>75</v>
      </c>
      <c r="F61" t="s">
        <v>44</v>
      </c>
      <c r="G61" t="s">
        <v>44</v>
      </c>
      <c r="H61" t="s">
        <v>44</v>
      </c>
      <c r="I61">
        <v>86.312996947399995</v>
      </c>
      <c r="J61" t="s">
        <v>48</v>
      </c>
      <c r="K61">
        <v>22890237</v>
      </c>
      <c r="L61" t="s">
        <v>46</v>
      </c>
      <c r="M61">
        <v>921.152324013157</v>
      </c>
      <c r="N61" t="s">
        <v>46</v>
      </c>
      <c r="O61">
        <v>3.1622144774177498E-2</v>
      </c>
      <c r="P61" t="s">
        <v>48</v>
      </c>
      <c r="Q61">
        <v>86.509256773461402</v>
      </c>
      <c r="R61" t="s">
        <v>48</v>
      </c>
      <c r="S61">
        <v>0.93053585368500003</v>
      </c>
      <c r="T61">
        <v>0.85</v>
      </c>
      <c r="U61" t="s">
        <v>48</v>
      </c>
      <c r="V61">
        <v>0.94446324867700004</v>
      </c>
      <c r="W61" t="s">
        <v>48</v>
      </c>
      <c r="X61">
        <v>0.91734548780199998</v>
      </c>
      <c r="Y61" t="s">
        <v>48</v>
      </c>
      <c r="Z61">
        <v>0.95412926422199995</v>
      </c>
      <c r="AA61" t="s">
        <v>48</v>
      </c>
      <c r="AB61">
        <v>1.31738725021E-2</v>
      </c>
      <c r="AC61" t="s">
        <v>61</v>
      </c>
      <c r="AD61">
        <v>0</v>
      </c>
      <c r="AE61">
        <v>-6.6355418423400003E-4</v>
      </c>
      <c r="AF61" t="s">
        <v>45</v>
      </c>
      <c r="AG61">
        <v>0</v>
      </c>
      <c r="AH61">
        <v>-6.7930250429100003E-4</v>
      </c>
      <c r="AI61" t="s">
        <v>45</v>
      </c>
      <c r="AJ61" t="s">
        <v>58</v>
      </c>
      <c r="AK61">
        <v>0.37301757414199999</v>
      </c>
      <c r="AL61" t="s">
        <v>45</v>
      </c>
      <c r="AM61" t="s">
        <v>54</v>
      </c>
      <c r="AN61" t="s">
        <v>55</v>
      </c>
      <c r="AO61" t="s">
        <v>55</v>
      </c>
      <c r="AP61" t="s">
        <v>75</v>
      </c>
    </row>
    <row r="62" spans="1:42" x14ac:dyDescent="0.3">
      <c r="A62" t="s">
        <v>155</v>
      </c>
      <c r="B62" t="s">
        <v>85</v>
      </c>
      <c r="C62" s="1">
        <v>42180</v>
      </c>
      <c r="D62">
        <v>151</v>
      </c>
      <c r="E62">
        <v>151</v>
      </c>
      <c r="F62" t="s">
        <v>44</v>
      </c>
      <c r="G62" t="s">
        <v>44</v>
      </c>
      <c r="H62" t="s">
        <v>44</v>
      </c>
      <c r="I62">
        <v>67.308630427200001</v>
      </c>
      <c r="J62" t="s">
        <v>45</v>
      </c>
      <c r="K62">
        <v>7123794</v>
      </c>
      <c r="L62" t="s">
        <v>46</v>
      </c>
      <c r="M62">
        <v>354.43578794642798</v>
      </c>
      <c r="N62" t="s">
        <v>47</v>
      </c>
      <c r="O62">
        <v>2.7403070552713401E-2</v>
      </c>
      <c r="P62" t="s">
        <v>48</v>
      </c>
      <c r="Q62">
        <v>65.509085346771997</v>
      </c>
      <c r="R62" t="s">
        <v>45</v>
      </c>
      <c r="S62">
        <v>0.90035024060699997</v>
      </c>
      <c r="T62">
        <v>0.8</v>
      </c>
      <c r="U62" t="s">
        <v>48</v>
      </c>
      <c r="V62">
        <v>0.905902834755</v>
      </c>
      <c r="W62" t="s">
        <v>48</v>
      </c>
      <c r="X62">
        <v>0.89467359909900002</v>
      </c>
      <c r="Y62" t="s">
        <v>48</v>
      </c>
      <c r="Z62">
        <v>0.99998090779100002</v>
      </c>
      <c r="AA62" t="s">
        <v>48</v>
      </c>
      <c r="AB62">
        <v>0.37708298756699998</v>
      </c>
      <c r="AC62">
        <v>6.9801286289199998E-3</v>
      </c>
      <c r="AD62">
        <v>0</v>
      </c>
      <c r="AE62">
        <v>-1.8719256676300001E-4</v>
      </c>
      <c r="AF62" t="s">
        <v>48</v>
      </c>
      <c r="AG62">
        <v>0</v>
      </c>
      <c r="AH62">
        <v>-1.6474560124699999E-4</v>
      </c>
      <c r="AI62" t="s">
        <v>48</v>
      </c>
      <c r="AJ62" t="s">
        <v>58</v>
      </c>
      <c r="AK62">
        <v>0.28519932428900002</v>
      </c>
      <c r="AL62" t="s">
        <v>45</v>
      </c>
      <c r="AM62" t="s">
        <v>156</v>
      </c>
      <c r="AN62" t="s">
        <v>156</v>
      </c>
      <c r="AO62" t="s">
        <v>68</v>
      </c>
      <c r="AP62" t="s">
        <v>75</v>
      </c>
    </row>
    <row r="63" spans="1:42" x14ac:dyDescent="0.3">
      <c r="A63" t="s">
        <v>157</v>
      </c>
      <c r="B63" t="s">
        <v>43</v>
      </c>
      <c r="C63" s="1">
        <v>42188</v>
      </c>
      <c r="D63">
        <v>75</v>
      </c>
      <c r="E63">
        <v>75</v>
      </c>
      <c r="F63" t="s">
        <v>44</v>
      </c>
      <c r="G63" t="s">
        <v>44</v>
      </c>
      <c r="H63" t="s">
        <v>44</v>
      </c>
      <c r="I63">
        <v>89.932810109399995</v>
      </c>
      <c r="J63" t="s">
        <v>48</v>
      </c>
      <c r="K63">
        <v>28300840</v>
      </c>
      <c r="L63" t="s">
        <v>46</v>
      </c>
      <c r="M63">
        <v>1173.62587171052</v>
      </c>
      <c r="N63" t="s">
        <v>58</v>
      </c>
      <c r="O63">
        <v>3.6090774337518498E-2</v>
      </c>
      <c r="P63" t="s">
        <v>48</v>
      </c>
      <c r="Q63">
        <v>90.415846479124696</v>
      </c>
      <c r="R63" t="s">
        <v>48</v>
      </c>
      <c r="S63">
        <v>0.94919231453099995</v>
      </c>
      <c r="T63">
        <v>0.85</v>
      </c>
      <c r="U63" t="s">
        <v>48</v>
      </c>
      <c r="V63">
        <v>0.95813758932000004</v>
      </c>
      <c r="W63" t="s">
        <v>48</v>
      </c>
      <c r="X63">
        <v>0.939843364367</v>
      </c>
      <c r="Y63" t="s">
        <v>48</v>
      </c>
      <c r="Z63">
        <v>0.84094804639099996</v>
      </c>
      <c r="AA63" t="s">
        <v>48</v>
      </c>
      <c r="AB63">
        <v>0.81385483862600005</v>
      </c>
      <c r="AC63" t="s">
        <v>61</v>
      </c>
      <c r="AD63">
        <v>0</v>
      </c>
      <c r="AE63">
        <v>-6.2428219734599999E-4</v>
      </c>
      <c r="AF63" t="s">
        <v>45</v>
      </c>
      <c r="AG63">
        <v>0</v>
      </c>
      <c r="AH63">
        <v>-4.1123437878199997E-4</v>
      </c>
      <c r="AI63" t="s">
        <v>48</v>
      </c>
      <c r="AJ63" t="s">
        <v>58</v>
      </c>
      <c r="AK63">
        <v>0.27389057623099999</v>
      </c>
      <c r="AL63" t="s">
        <v>45</v>
      </c>
      <c r="AM63" t="s">
        <v>158</v>
      </c>
      <c r="AN63" t="s">
        <v>68</v>
      </c>
      <c r="AO63" t="s">
        <v>158</v>
      </c>
      <c r="AP63" t="s">
        <v>75</v>
      </c>
    </row>
    <row r="64" spans="1:42" x14ac:dyDescent="0.3">
      <c r="A64" t="s">
        <v>159</v>
      </c>
      <c r="B64" t="s">
        <v>85</v>
      </c>
      <c r="C64" s="1">
        <v>42188</v>
      </c>
      <c r="D64">
        <v>75</v>
      </c>
      <c r="E64">
        <v>75</v>
      </c>
      <c r="F64" t="s">
        <v>44</v>
      </c>
      <c r="G64" t="s">
        <v>44</v>
      </c>
      <c r="H64" t="s">
        <v>44</v>
      </c>
      <c r="I64">
        <v>92.348231460199997</v>
      </c>
      <c r="J64" t="s">
        <v>48</v>
      </c>
      <c r="K64">
        <v>29421610</v>
      </c>
      <c r="L64" t="s">
        <v>46</v>
      </c>
      <c r="M64">
        <v>1208.9626743420999</v>
      </c>
      <c r="N64" t="s">
        <v>58</v>
      </c>
      <c r="O64">
        <v>1.9251464267750502E-2</v>
      </c>
      <c r="P64" t="s">
        <v>48</v>
      </c>
      <c r="Q64">
        <v>92.636731525271998</v>
      </c>
      <c r="R64" t="s">
        <v>48</v>
      </c>
      <c r="S64">
        <v>0.95660765455899999</v>
      </c>
      <c r="T64">
        <v>0.85</v>
      </c>
      <c r="U64" t="s">
        <v>48</v>
      </c>
      <c r="V64">
        <v>0.96958289955400001</v>
      </c>
      <c r="W64" t="s">
        <v>48</v>
      </c>
      <c r="X64">
        <v>0.94384289234999996</v>
      </c>
      <c r="Y64" t="s">
        <v>48</v>
      </c>
      <c r="Z64">
        <v>0.84094804639099996</v>
      </c>
      <c r="AA64" t="s">
        <v>48</v>
      </c>
      <c r="AB64">
        <v>1.9290154458199999E-3</v>
      </c>
      <c r="AC64" s="2">
        <v>2.1798137845100002E-15</v>
      </c>
      <c r="AD64">
        <v>0</v>
      </c>
      <c r="AE64">
        <v>-4.4349861704E-4</v>
      </c>
      <c r="AF64" t="s">
        <v>48</v>
      </c>
      <c r="AG64">
        <v>0</v>
      </c>
      <c r="AH64">
        <v>-3.5873504128099999E-4</v>
      </c>
      <c r="AI64" t="s">
        <v>48</v>
      </c>
      <c r="AJ64" t="s">
        <v>58</v>
      </c>
      <c r="AK64">
        <v>0.64377298194699994</v>
      </c>
      <c r="AL64" t="s">
        <v>45</v>
      </c>
      <c r="AM64" t="s">
        <v>54</v>
      </c>
      <c r="AN64" t="s">
        <v>55</v>
      </c>
      <c r="AO64" t="s">
        <v>55</v>
      </c>
      <c r="AP64" t="s">
        <v>75</v>
      </c>
    </row>
    <row r="65" spans="1:42" x14ac:dyDescent="0.3">
      <c r="A65" t="s">
        <v>160</v>
      </c>
      <c r="B65" t="s">
        <v>85</v>
      </c>
      <c r="C65" s="1">
        <v>42194</v>
      </c>
      <c r="D65">
        <v>75</v>
      </c>
      <c r="E65">
        <v>75</v>
      </c>
      <c r="F65" t="s">
        <v>44</v>
      </c>
      <c r="G65" t="s">
        <v>44</v>
      </c>
      <c r="H65" t="s">
        <v>44</v>
      </c>
      <c r="I65">
        <v>94.201780285500007</v>
      </c>
      <c r="J65" t="s">
        <v>48</v>
      </c>
      <c r="K65">
        <v>27443669</v>
      </c>
      <c r="L65" t="s">
        <v>46</v>
      </c>
      <c r="M65">
        <v>1115.7690197368399</v>
      </c>
      <c r="N65" t="s">
        <v>46</v>
      </c>
      <c r="O65">
        <v>3.6554569125399498E-2</v>
      </c>
      <c r="P65" t="s">
        <v>48</v>
      </c>
      <c r="Q65">
        <v>95.499149909527006</v>
      </c>
      <c r="R65" t="s">
        <v>48</v>
      </c>
      <c r="S65">
        <v>0.96502129161600003</v>
      </c>
      <c r="T65">
        <v>0.85</v>
      </c>
      <c r="U65" t="s">
        <v>48</v>
      </c>
      <c r="V65">
        <v>0.97629839314400002</v>
      </c>
      <c r="W65" t="s">
        <v>48</v>
      </c>
      <c r="X65">
        <v>0.95447987269199996</v>
      </c>
      <c r="Y65" t="s">
        <v>48</v>
      </c>
      <c r="Z65">
        <v>0.84094804639099996</v>
      </c>
      <c r="AA65" t="s">
        <v>48</v>
      </c>
      <c r="AB65">
        <v>1.6983520624299999E-2</v>
      </c>
      <c r="AC65" t="s">
        <v>61</v>
      </c>
      <c r="AD65">
        <v>0</v>
      </c>
      <c r="AE65">
        <v>-3.9431171339199999E-4</v>
      </c>
      <c r="AF65" t="s">
        <v>48</v>
      </c>
      <c r="AG65">
        <v>0</v>
      </c>
      <c r="AH65">
        <v>-2.44966371361E-4</v>
      </c>
      <c r="AI65" t="s">
        <v>48</v>
      </c>
      <c r="AJ65" t="s">
        <v>58</v>
      </c>
      <c r="AK65">
        <v>0.38492110448099998</v>
      </c>
      <c r="AL65" t="s">
        <v>45</v>
      </c>
      <c r="AM65" t="s">
        <v>54</v>
      </c>
      <c r="AN65" t="s">
        <v>55</v>
      </c>
      <c r="AO65" t="s">
        <v>55</v>
      </c>
      <c r="AP65" t="s">
        <v>75</v>
      </c>
    </row>
    <row r="66" spans="1:42" x14ac:dyDescent="0.3">
      <c r="A66" t="s">
        <v>161</v>
      </c>
      <c r="B66" t="s">
        <v>43</v>
      </c>
      <c r="C66" s="1">
        <v>42212</v>
      </c>
      <c r="D66">
        <v>151</v>
      </c>
      <c r="E66">
        <v>151</v>
      </c>
      <c r="F66" t="s">
        <v>44</v>
      </c>
      <c r="G66" t="s">
        <v>44</v>
      </c>
      <c r="H66" t="s">
        <v>44</v>
      </c>
      <c r="I66">
        <v>88.861567924699997</v>
      </c>
      <c r="J66" t="s">
        <v>48</v>
      </c>
      <c r="K66">
        <v>15391937</v>
      </c>
      <c r="L66" t="s">
        <v>46</v>
      </c>
      <c r="M66">
        <v>825.36338616071396</v>
      </c>
      <c r="N66" t="s">
        <v>46</v>
      </c>
      <c r="O66">
        <v>5.5595146974248097E-2</v>
      </c>
      <c r="P66" t="s">
        <v>48</v>
      </c>
      <c r="Q66">
        <v>88.284955379909803</v>
      </c>
      <c r="R66" t="s">
        <v>48</v>
      </c>
      <c r="S66">
        <v>0.91960345534700005</v>
      </c>
      <c r="T66">
        <v>0.8</v>
      </c>
      <c r="U66" t="s">
        <v>48</v>
      </c>
      <c r="V66">
        <v>0.95009619655599997</v>
      </c>
      <c r="W66" t="s">
        <v>48</v>
      </c>
      <c r="X66">
        <v>0.88667739410599999</v>
      </c>
      <c r="Y66" t="s">
        <v>48</v>
      </c>
      <c r="Z66">
        <v>0.84094804639099996</v>
      </c>
      <c r="AA66" t="s">
        <v>48</v>
      </c>
      <c r="AB66" s="2">
        <v>1.2664070861000001E-16</v>
      </c>
      <c r="AC66" t="s">
        <v>61</v>
      </c>
      <c r="AD66">
        <v>0</v>
      </c>
      <c r="AE66">
        <v>-3.8470792728299998E-4</v>
      </c>
      <c r="AF66" t="s">
        <v>48</v>
      </c>
      <c r="AG66">
        <v>0</v>
      </c>
      <c r="AH66">
        <v>-8.6889170940500002E-4</v>
      </c>
      <c r="AI66" t="s">
        <v>45</v>
      </c>
      <c r="AJ66" t="s">
        <v>58</v>
      </c>
      <c r="AK66">
        <v>0.60581165008500004</v>
      </c>
      <c r="AL66" t="s">
        <v>45</v>
      </c>
      <c r="AM66" t="s">
        <v>54</v>
      </c>
      <c r="AN66" t="s">
        <v>55</v>
      </c>
      <c r="AO66" t="s">
        <v>55</v>
      </c>
      <c r="AP66" t="s">
        <v>75</v>
      </c>
    </row>
    <row r="67" spans="1:42" x14ac:dyDescent="0.3">
      <c r="A67" t="s">
        <v>162</v>
      </c>
      <c r="B67" t="s">
        <v>85</v>
      </c>
      <c r="C67" s="1">
        <v>42212</v>
      </c>
      <c r="D67">
        <v>230</v>
      </c>
      <c r="E67">
        <v>230</v>
      </c>
      <c r="F67" t="s">
        <v>44</v>
      </c>
      <c r="G67" t="s">
        <v>44</v>
      </c>
      <c r="H67" t="s">
        <v>44</v>
      </c>
      <c r="I67">
        <v>91.563943169300003</v>
      </c>
      <c r="J67" t="s">
        <v>48</v>
      </c>
      <c r="K67">
        <v>31830282</v>
      </c>
      <c r="L67" t="s">
        <v>46</v>
      </c>
      <c r="M67">
        <v>1309.03375328947</v>
      </c>
      <c r="N67" t="s">
        <v>86</v>
      </c>
      <c r="O67">
        <v>1.53118017834793E-2</v>
      </c>
      <c r="P67" t="s">
        <v>48</v>
      </c>
      <c r="Q67">
        <v>91.890577230131797</v>
      </c>
      <c r="R67" t="s">
        <v>48</v>
      </c>
      <c r="S67">
        <v>0.76141176394599996</v>
      </c>
      <c r="T67">
        <v>0.7</v>
      </c>
      <c r="U67" t="s">
        <v>48</v>
      </c>
      <c r="V67">
        <v>0.80125495971899996</v>
      </c>
      <c r="W67" t="s">
        <v>48</v>
      </c>
      <c r="X67">
        <v>0.71554941680200002</v>
      </c>
      <c r="Y67" t="s">
        <v>48</v>
      </c>
      <c r="Z67">
        <v>0.358420132025</v>
      </c>
      <c r="AA67" t="s">
        <v>48</v>
      </c>
      <c r="AB67" s="2">
        <v>5.1559079093599998E-54</v>
      </c>
      <c r="AC67" s="2">
        <v>2.0554214083799999E-121</v>
      </c>
      <c r="AD67">
        <v>29</v>
      </c>
      <c r="AE67">
        <v>-2.6602449248400001E-3</v>
      </c>
      <c r="AF67" t="s">
        <v>45</v>
      </c>
      <c r="AG67">
        <v>56</v>
      </c>
      <c r="AH67">
        <v>-3.5321504825999999E-3</v>
      </c>
      <c r="AI67" t="s">
        <v>45</v>
      </c>
      <c r="AJ67" t="s">
        <v>58</v>
      </c>
      <c r="AK67">
        <v>0.33395341003899998</v>
      </c>
      <c r="AL67" t="s">
        <v>45</v>
      </c>
      <c r="AM67" t="s">
        <v>163</v>
      </c>
      <c r="AN67" t="s">
        <v>68</v>
      </c>
      <c r="AO67" t="s">
        <v>163</v>
      </c>
      <c r="AP67" t="s">
        <v>75</v>
      </c>
    </row>
    <row r="68" spans="1:42" x14ac:dyDescent="0.3">
      <c r="A68" t="s">
        <v>164</v>
      </c>
      <c r="B68" t="s">
        <v>43</v>
      </c>
      <c r="C68" s="1">
        <v>42223</v>
      </c>
      <c r="D68">
        <v>75</v>
      </c>
      <c r="E68">
        <v>75</v>
      </c>
      <c r="F68" t="s">
        <v>44</v>
      </c>
      <c r="G68" t="s">
        <v>44</v>
      </c>
      <c r="H68" t="s">
        <v>44</v>
      </c>
      <c r="I68">
        <v>95.888405632399994</v>
      </c>
      <c r="J68" t="s">
        <v>48</v>
      </c>
      <c r="K68">
        <v>19129362</v>
      </c>
      <c r="L68" t="s">
        <v>46</v>
      </c>
      <c r="M68">
        <v>771.60702631578897</v>
      </c>
      <c r="N68" t="s">
        <v>46</v>
      </c>
      <c r="O68">
        <v>3.1184436824906101E-2</v>
      </c>
      <c r="P68" t="s">
        <v>48</v>
      </c>
      <c r="Q68">
        <v>96.320753193096905</v>
      </c>
      <c r="R68" t="s">
        <v>48</v>
      </c>
      <c r="S68">
        <v>0.97460304342899995</v>
      </c>
      <c r="T68">
        <v>0.85</v>
      </c>
      <c r="U68" t="s">
        <v>48</v>
      </c>
      <c r="V68">
        <v>0.98265661133899995</v>
      </c>
      <c r="W68" t="s">
        <v>48</v>
      </c>
      <c r="X68">
        <v>0.96787761069400002</v>
      </c>
      <c r="Y68" t="s">
        <v>48</v>
      </c>
      <c r="Z68">
        <v>0.84094804639099996</v>
      </c>
      <c r="AA68" t="s">
        <v>48</v>
      </c>
      <c r="AB68">
        <v>0.162993344619</v>
      </c>
      <c r="AC68" t="s">
        <v>61</v>
      </c>
      <c r="AD68">
        <v>0</v>
      </c>
      <c r="AE68">
        <v>-3.1347323639800001E-4</v>
      </c>
      <c r="AF68" t="s">
        <v>48</v>
      </c>
      <c r="AG68">
        <v>0</v>
      </c>
      <c r="AH68">
        <v>-2.4679989606399998E-4</v>
      </c>
      <c r="AI68" t="s">
        <v>48</v>
      </c>
      <c r="AJ68" t="s">
        <v>58</v>
      </c>
      <c r="AK68">
        <v>0.36606071182700001</v>
      </c>
      <c r="AL68" t="s">
        <v>45</v>
      </c>
      <c r="AM68" t="s">
        <v>54</v>
      </c>
      <c r="AN68" t="s">
        <v>55</v>
      </c>
      <c r="AO68" t="s">
        <v>55</v>
      </c>
      <c r="AP68" t="s">
        <v>75</v>
      </c>
    </row>
    <row r="69" spans="1:42" x14ac:dyDescent="0.3">
      <c r="A69" t="s">
        <v>165</v>
      </c>
      <c r="B69" t="s">
        <v>43</v>
      </c>
      <c r="C69" s="1">
        <v>42229</v>
      </c>
      <c r="D69">
        <v>75</v>
      </c>
      <c r="E69">
        <v>75</v>
      </c>
      <c r="F69" t="s">
        <v>44</v>
      </c>
      <c r="G69" t="s">
        <v>44</v>
      </c>
      <c r="H69" t="s">
        <v>44</v>
      </c>
      <c r="I69">
        <v>94.322740759699997</v>
      </c>
      <c r="J69" t="s">
        <v>48</v>
      </c>
      <c r="K69">
        <v>25145640</v>
      </c>
      <c r="L69" t="s">
        <v>46</v>
      </c>
      <c r="M69">
        <v>1025.3349851973601</v>
      </c>
      <c r="N69" t="s">
        <v>46</v>
      </c>
      <c r="O69">
        <v>2.1357483809585801E-2</v>
      </c>
      <c r="P69" t="s">
        <v>48</v>
      </c>
      <c r="Q69">
        <v>94.254945396256602</v>
      </c>
      <c r="R69" t="s">
        <v>48</v>
      </c>
      <c r="S69">
        <v>0.967685852588</v>
      </c>
      <c r="T69">
        <v>0.85</v>
      </c>
      <c r="U69" t="s">
        <v>48</v>
      </c>
      <c r="V69">
        <v>0.978253523076</v>
      </c>
      <c r="W69" t="s">
        <v>48</v>
      </c>
      <c r="X69">
        <v>0.95811537586600004</v>
      </c>
      <c r="Y69" t="s">
        <v>48</v>
      </c>
      <c r="Z69">
        <v>0.84094804639099996</v>
      </c>
      <c r="AA69" t="s">
        <v>48</v>
      </c>
      <c r="AB69">
        <v>8.4968406449E-3</v>
      </c>
      <c r="AC69" t="s">
        <v>61</v>
      </c>
      <c r="AD69">
        <v>0</v>
      </c>
      <c r="AE69">
        <v>-3.3121128393500001E-4</v>
      </c>
      <c r="AF69" t="s">
        <v>48</v>
      </c>
      <c r="AG69">
        <v>0</v>
      </c>
      <c r="AH69">
        <v>-3.4652135144800001E-4</v>
      </c>
      <c r="AI69" t="s">
        <v>48</v>
      </c>
      <c r="AJ69" t="s">
        <v>58</v>
      </c>
      <c r="AK69">
        <v>0.23438921683399999</v>
      </c>
      <c r="AL69" t="s">
        <v>45</v>
      </c>
      <c r="AM69" t="s">
        <v>54</v>
      </c>
      <c r="AN69" t="s">
        <v>55</v>
      </c>
      <c r="AO69" t="s">
        <v>55</v>
      </c>
      <c r="AP69" t="s">
        <v>75</v>
      </c>
    </row>
    <row r="70" spans="1:42" x14ac:dyDescent="0.3">
      <c r="A70" t="s">
        <v>166</v>
      </c>
      <c r="B70" t="s">
        <v>43</v>
      </c>
      <c r="C70" s="1">
        <v>42234</v>
      </c>
      <c r="D70">
        <v>151</v>
      </c>
      <c r="E70">
        <v>151</v>
      </c>
      <c r="F70" t="s">
        <v>44</v>
      </c>
      <c r="G70" t="s">
        <v>44</v>
      </c>
      <c r="H70" t="s">
        <v>44</v>
      </c>
      <c r="I70">
        <v>91.388646228900001</v>
      </c>
      <c r="J70" t="s">
        <v>48</v>
      </c>
      <c r="K70">
        <v>15351123</v>
      </c>
      <c r="L70" t="s">
        <v>46</v>
      </c>
      <c r="M70">
        <v>804.69447098214198</v>
      </c>
      <c r="N70" t="s">
        <v>46</v>
      </c>
      <c r="O70">
        <v>5.8805490307986701E-2</v>
      </c>
      <c r="P70" t="s">
        <v>48</v>
      </c>
      <c r="Q70">
        <v>90.840803465008705</v>
      </c>
      <c r="R70" t="s">
        <v>48</v>
      </c>
      <c r="S70">
        <v>0.92458661610100001</v>
      </c>
      <c r="T70">
        <v>0.8</v>
      </c>
      <c r="U70" t="s">
        <v>48</v>
      </c>
      <c r="V70">
        <v>0.94956696985599998</v>
      </c>
      <c r="W70" t="s">
        <v>48</v>
      </c>
      <c r="X70">
        <v>0.89588972249800003</v>
      </c>
      <c r="Y70" t="s">
        <v>48</v>
      </c>
      <c r="Z70">
        <v>0.84094804639099996</v>
      </c>
      <c r="AA70" t="s">
        <v>48</v>
      </c>
      <c r="AB70" s="2">
        <v>6.1155399813400003E-16</v>
      </c>
      <c r="AC70" s="2">
        <v>3.36221901132E-25</v>
      </c>
      <c r="AD70">
        <v>0</v>
      </c>
      <c r="AE70">
        <v>-5.2264639569100002E-4</v>
      </c>
      <c r="AF70" t="s">
        <v>45</v>
      </c>
      <c r="AG70">
        <v>0</v>
      </c>
      <c r="AH70">
        <v>-1.1086899451400001E-3</v>
      </c>
      <c r="AI70" t="s">
        <v>45</v>
      </c>
      <c r="AJ70" t="s">
        <v>58</v>
      </c>
      <c r="AK70">
        <v>0.31851124416799997</v>
      </c>
      <c r="AL70" t="s">
        <v>45</v>
      </c>
      <c r="AM70" t="s">
        <v>167</v>
      </c>
      <c r="AN70" t="s">
        <v>68</v>
      </c>
      <c r="AO70" t="s">
        <v>167</v>
      </c>
      <c r="AP70" t="s">
        <v>75</v>
      </c>
    </row>
    <row r="71" spans="1:42" x14ac:dyDescent="0.3">
      <c r="A71" t="s">
        <v>168</v>
      </c>
      <c r="B71" t="s">
        <v>43</v>
      </c>
      <c r="C71" s="1">
        <v>42242</v>
      </c>
      <c r="D71">
        <v>200</v>
      </c>
      <c r="E71">
        <v>200</v>
      </c>
      <c r="F71" t="s">
        <v>44</v>
      </c>
      <c r="G71" t="s">
        <v>44</v>
      </c>
      <c r="H71" t="s">
        <v>44</v>
      </c>
      <c r="I71">
        <v>93.104837220099995</v>
      </c>
      <c r="J71" t="s">
        <v>48</v>
      </c>
      <c r="K71">
        <v>24799829</v>
      </c>
      <c r="L71" t="s">
        <v>46</v>
      </c>
      <c r="M71">
        <v>1017.40020394736</v>
      </c>
      <c r="N71" t="s">
        <v>46</v>
      </c>
      <c r="O71">
        <v>1.6826212607296501E-2</v>
      </c>
      <c r="P71" t="s">
        <v>48</v>
      </c>
      <c r="Q71">
        <v>93.585994724485303</v>
      </c>
      <c r="R71" t="s">
        <v>48</v>
      </c>
      <c r="S71">
        <v>0.88994548295300002</v>
      </c>
      <c r="T71">
        <v>0.7</v>
      </c>
      <c r="U71" t="s">
        <v>48</v>
      </c>
      <c r="V71">
        <v>0.91036557227899995</v>
      </c>
      <c r="W71" t="s">
        <v>48</v>
      </c>
      <c r="X71">
        <v>0.86810926135800004</v>
      </c>
      <c r="Y71" t="s">
        <v>48</v>
      </c>
      <c r="Z71">
        <v>0.67793689645199995</v>
      </c>
      <c r="AA71" t="s">
        <v>48</v>
      </c>
      <c r="AB71" s="2">
        <v>4.0958350882899998E-20</v>
      </c>
      <c r="AC71" t="s">
        <v>61</v>
      </c>
      <c r="AD71">
        <v>0</v>
      </c>
      <c r="AE71">
        <v>-1.3197803341999999E-3</v>
      </c>
      <c r="AF71" t="s">
        <v>45</v>
      </c>
      <c r="AG71">
        <v>0</v>
      </c>
      <c r="AH71">
        <v>-1.7884823472599999E-3</v>
      </c>
      <c r="AI71" t="s">
        <v>45</v>
      </c>
      <c r="AJ71" t="s">
        <v>58</v>
      </c>
      <c r="AK71">
        <v>9.4927704561299994E-2</v>
      </c>
      <c r="AL71" t="s">
        <v>45</v>
      </c>
      <c r="AM71" t="s">
        <v>54</v>
      </c>
      <c r="AN71" t="s">
        <v>55</v>
      </c>
      <c r="AO71" t="s">
        <v>55</v>
      </c>
      <c r="AP71" t="s">
        <v>75</v>
      </c>
    </row>
    <row r="72" spans="1:42" x14ac:dyDescent="0.3">
      <c r="A72" t="s">
        <v>169</v>
      </c>
      <c r="B72" t="s">
        <v>43</v>
      </c>
      <c r="C72" s="1">
        <v>42251</v>
      </c>
      <c r="D72">
        <v>151</v>
      </c>
      <c r="E72">
        <v>151</v>
      </c>
      <c r="F72" t="s">
        <v>44</v>
      </c>
      <c r="G72" t="s">
        <v>44</v>
      </c>
      <c r="H72" t="s">
        <v>44</v>
      </c>
      <c r="I72">
        <v>84.018188085000006</v>
      </c>
      <c r="J72" t="s">
        <v>48</v>
      </c>
      <c r="K72">
        <v>18908531</v>
      </c>
      <c r="L72" t="s">
        <v>46</v>
      </c>
      <c r="M72">
        <v>1029.9385357142801</v>
      </c>
      <c r="N72" t="s">
        <v>86</v>
      </c>
      <c r="O72">
        <v>2.4332337082516801E-2</v>
      </c>
      <c r="P72" t="s">
        <v>48</v>
      </c>
      <c r="Q72">
        <v>83.769766634441694</v>
      </c>
      <c r="R72" t="s">
        <v>48</v>
      </c>
      <c r="S72">
        <v>0.81255206599800001</v>
      </c>
      <c r="T72">
        <v>0.8</v>
      </c>
      <c r="U72" t="s">
        <v>48</v>
      </c>
      <c r="V72">
        <v>0.86787858729900003</v>
      </c>
      <c r="W72" t="s">
        <v>48</v>
      </c>
      <c r="X72">
        <v>0.75533148230000002</v>
      </c>
      <c r="Y72" t="s">
        <v>45</v>
      </c>
      <c r="Z72">
        <v>0.95412926422199995</v>
      </c>
      <c r="AA72" t="s">
        <v>48</v>
      </c>
      <c r="AB72" s="2">
        <v>5.06488205538E-39</v>
      </c>
      <c r="AC72" t="s">
        <v>61</v>
      </c>
      <c r="AD72">
        <v>0</v>
      </c>
      <c r="AE72">
        <v>-2.2068115795E-3</v>
      </c>
      <c r="AF72" t="s">
        <v>45</v>
      </c>
      <c r="AG72">
        <v>9</v>
      </c>
      <c r="AH72">
        <v>-2.1486561973399999E-3</v>
      </c>
      <c r="AI72" t="s">
        <v>45</v>
      </c>
      <c r="AJ72" t="s">
        <v>58</v>
      </c>
      <c r="AK72">
        <v>0.373978661042</v>
      </c>
      <c r="AL72" t="s">
        <v>45</v>
      </c>
      <c r="AM72" t="s">
        <v>170</v>
      </c>
      <c r="AN72" t="s">
        <v>171</v>
      </c>
      <c r="AO72" t="s">
        <v>172</v>
      </c>
      <c r="AP72" t="s">
        <v>75</v>
      </c>
    </row>
    <row r="73" spans="1:42" x14ac:dyDescent="0.3">
      <c r="A73" t="s">
        <v>173</v>
      </c>
      <c r="B73" t="s">
        <v>43</v>
      </c>
      <c r="C73" s="1">
        <v>42257</v>
      </c>
      <c r="D73">
        <v>75</v>
      </c>
      <c r="E73">
        <v>75</v>
      </c>
      <c r="F73" t="s">
        <v>44</v>
      </c>
      <c r="G73" t="s">
        <v>44</v>
      </c>
      <c r="H73" t="s">
        <v>44</v>
      </c>
      <c r="I73">
        <v>88.354980392300007</v>
      </c>
      <c r="J73" t="s">
        <v>48</v>
      </c>
      <c r="K73">
        <v>24463097</v>
      </c>
      <c r="L73" t="s">
        <v>46</v>
      </c>
      <c r="M73">
        <v>1059.36970723684</v>
      </c>
      <c r="N73" t="s">
        <v>46</v>
      </c>
      <c r="O73">
        <v>9.57773256242812E-3</v>
      </c>
      <c r="P73" t="s">
        <v>48</v>
      </c>
      <c r="Q73">
        <v>88.281461185162101</v>
      </c>
      <c r="R73" t="s">
        <v>48</v>
      </c>
      <c r="S73">
        <v>0.94135748556300003</v>
      </c>
      <c r="T73">
        <v>0.85</v>
      </c>
      <c r="U73" t="s">
        <v>48</v>
      </c>
      <c r="V73">
        <v>0.95905449474899995</v>
      </c>
      <c r="W73" t="s">
        <v>48</v>
      </c>
      <c r="X73">
        <v>0.92224698232900004</v>
      </c>
      <c r="Y73" t="s">
        <v>48</v>
      </c>
      <c r="Z73">
        <v>0.95412926422199995</v>
      </c>
      <c r="AA73" t="s">
        <v>48</v>
      </c>
      <c r="AB73" s="2">
        <v>1.5263954960999999E-6</v>
      </c>
      <c r="AC73" s="2">
        <v>1.367788138E-23</v>
      </c>
      <c r="AD73">
        <v>0</v>
      </c>
      <c r="AE73">
        <v>-5.6717218103300002E-4</v>
      </c>
      <c r="AF73" t="s">
        <v>45</v>
      </c>
      <c r="AG73">
        <v>0</v>
      </c>
      <c r="AH73">
        <v>-7.58982413017E-4</v>
      </c>
      <c r="AI73" t="s">
        <v>45</v>
      </c>
      <c r="AJ73" t="s">
        <v>58</v>
      </c>
      <c r="AK73">
        <v>0.28101128970799999</v>
      </c>
      <c r="AL73" t="s">
        <v>45</v>
      </c>
      <c r="AM73" t="s">
        <v>54</v>
      </c>
      <c r="AN73" t="s">
        <v>55</v>
      </c>
      <c r="AO73" t="s">
        <v>55</v>
      </c>
      <c r="AP73" t="s">
        <v>75</v>
      </c>
    </row>
    <row r="74" spans="1:42" x14ac:dyDescent="0.3">
      <c r="A74" t="s">
        <v>174</v>
      </c>
      <c r="B74" t="s">
        <v>85</v>
      </c>
      <c r="C74" s="1">
        <v>42263</v>
      </c>
      <c r="D74">
        <v>151</v>
      </c>
      <c r="E74">
        <v>151</v>
      </c>
      <c r="F74" t="s">
        <v>44</v>
      </c>
      <c r="G74" t="s">
        <v>44</v>
      </c>
      <c r="H74" t="s">
        <v>44</v>
      </c>
      <c r="I74">
        <v>91.278240404800002</v>
      </c>
      <c r="J74" t="s">
        <v>48</v>
      </c>
      <c r="K74">
        <v>21293722</v>
      </c>
      <c r="L74" t="s">
        <v>46</v>
      </c>
      <c r="M74">
        <v>1112.3197500000001</v>
      </c>
      <c r="N74" t="s">
        <v>86</v>
      </c>
      <c r="O74">
        <v>2.3575011506381801E-2</v>
      </c>
      <c r="P74" t="s">
        <v>48</v>
      </c>
      <c r="Q74">
        <v>90.901346773174893</v>
      </c>
      <c r="R74" t="s">
        <v>48</v>
      </c>
      <c r="S74">
        <v>0.87769835786600003</v>
      </c>
      <c r="T74">
        <v>0.8</v>
      </c>
      <c r="U74" t="s">
        <v>48</v>
      </c>
      <c r="V74">
        <v>0.90421738152099995</v>
      </c>
      <c r="W74" t="s">
        <v>48</v>
      </c>
      <c r="X74">
        <v>0.84924472042800003</v>
      </c>
      <c r="Y74" t="s">
        <v>48</v>
      </c>
      <c r="Z74">
        <v>0.95412926422199995</v>
      </c>
      <c r="AA74" t="s">
        <v>48</v>
      </c>
      <c r="AB74" s="2">
        <v>3.9615524487999999E-16</v>
      </c>
      <c r="AC74" t="s">
        <v>61</v>
      </c>
      <c r="AD74">
        <v>0</v>
      </c>
      <c r="AE74">
        <v>-1.8496868948299999E-3</v>
      </c>
      <c r="AF74" t="s">
        <v>45</v>
      </c>
      <c r="AG74">
        <v>5</v>
      </c>
      <c r="AH74">
        <v>-2.1883470703E-3</v>
      </c>
      <c r="AI74" t="s">
        <v>45</v>
      </c>
      <c r="AJ74" t="s">
        <v>58</v>
      </c>
      <c r="AK74">
        <v>0.109583869998</v>
      </c>
      <c r="AL74" t="s">
        <v>45</v>
      </c>
      <c r="AM74" t="s">
        <v>175</v>
      </c>
      <c r="AN74" t="s">
        <v>175</v>
      </c>
      <c r="AO74" t="s">
        <v>68</v>
      </c>
      <c r="AP74" t="s">
        <v>75</v>
      </c>
    </row>
    <row r="75" spans="1:42" x14ac:dyDescent="0.3">
      <c r="A75" t="s">
        <v>176</v>
      </c>
      <c r="B75" t="s">
        <v>85</v>
      </c>
      <c r="C75" s="1">
        <v>42264</v>
      </c>
      <c r="D75">
        <v>151</v>
      </c>
      <c r="E75">
        <v>151</v>
      </c>
      <c r="F75" t="s">
        <v>44</v>
      </c>
      <c r="G75" t="s">
        <v>44</v>
      </c>
      <c r="H75" t="s">
        <v>44</v>
      </c>
      <c r="I75">
        <v>91.526866719599994</v>
      </c>
      <c r="J75" t="s">
        <v>48</v>
      </c>
      <c r="K75">
        <v>20122988</v>
      </c>
      <c r="L75" t="s">
        <v>46</v>
      </c>
      <c r="M75">
        <v>1048.5467522321401</v>
      </c>
      <c r="N75" t="s">
        <v>58</v>
      </c>
      <c r="O75">
        <v>2.5239852041647699E-2</v>
      </c>
      <c r="P75" t="s">
        <v>48</v>
      </c>
      <c r="Q75">
        <v>91.311569442832393</v>
      </c>
      <c r="R75" t="s">
        <v>48</v>
      </c>
      <c r="S75">
        <v>0.86191583155999996</v>
      </c>
      <c r="T75">
        <v>0.8</v>
      </c>
      <c r="U75" t="s">
        <v>48</v>
      </c>
      <c r="V75">
        <v>0.89212825018099995</v>
      </c>
      <c r="W75" t="s">
        <v>48</v>
      </c>
      <c r="X75">
        <v>0.82927823147599999</v>
      </c>
      <c r="Y75" t="s">
        <v>48</v>
      </c>
      <c r="Z75">
        <v>0.84094804639099996</v>
      </c>
      <c r="AA75" t="s">
        <v>48</v>
      </c>
      <c r="AB75" s="2">
        <v>2.1049411408E-19</v>
      </c>
      <c r="AC75" t="s">
        <v>61</v>
      </c>
      <c r="AD75">
        <v>1</v>
      </c>
      <c r="AE75">
        <v>-2.2155327917699999E-3</v>
      </c>
      <c r="AF75" t="s">
        <v>45</v>
      </c>
      <c r="AG75">
        <v>10</v>
      </c>
      <c r="AH75">
        <v>-2.6282208579199999E-3</v>
      </c>
      <c r="AI75" t="s">
        <v>45</v>
      </c>
      <c r="AJ75" t="s">
        <v>58</v>
      </c>
      <c r="AK75">
        <v>0.18217467396000001</v>
      </c>
      <c r="AL75" t="s">
        <v>45</v>
      </c>
      <c r="AM75" t="s">
        <v>177</v>
      </c>
      <c r="AN75" t="s">
        <v>177</v>
      </c>
      <c r="AO75" t="s">
        <v>68</v>
      </c>
      <c r="AP75" t="s">
        <v>75</v>
      </c>
    </row>
    <row r="76" spans="1:42" x14ac:dyDescent="0.3">
      <c r="A76" t="s">
        <v>178</v>
      </c>
      <c r="B76" t="s">
        <v>43</v>
      </c>
      <c r="C76" s="1">
        <v>42265</v>
      </c>
      <c r="D76">
        <v>200</v>
      </c>
      <c r="E76">
        <v>200</v>
      </c>
      <c r="F76" t="s">
        <v>44</v>
      </c>
      <c r="G76" t="s">
        <v>44</v>
      </c>
      <c r="H76" t="s">
        <v>44</v>
      </c>
      <c r="I76">
        <v>91.307694216499996</v>
      </c>
      <c r="J76" t="s">
        <v>48</v>
      </c>
      <c r="K76">
        <v>30062610</v>
      </c>
      <c r="L76" t="s">
        <v>46</v>
      </c>
      <c r="M76">
        <v>1253.1900493421001</v>
      </c>
      <c r="N76" t="s">
        <v>58</v>
      </c>
      <c r="O76">
        <v>3.1976874461138401E-2</v>
      </c>
      <c r="P76" t="s">
        <v>48</v>
      </c>
      <c r="Q76">
        <v>91.565549029134601</v>
      </c>
      <c r="R76" t="s">
        <v>48</v>
      </c>
      <c r="S76">
        <v>0.84979038330300005</v>
      </c>
      <c r="T76">
        <v>0.7</v>
      </c>
      <c r="U76" t="s">
        <v>48</v>
      </c>
      <c r="V76">
        <v>0.88477705096100001</v>
      </c>
      <c r="W76" t="s">
        <v>48</v>
      </c>
      <c r="X76">
        <v>0.81133050074500002</v>
      </c>
      <c r="Y76" t="s">
        <v>48</v>
      </c>
      <c r="Z76">
        <v>0.67793689645199995</v>
      </c>
      <c r="AA76" t="s">
        <v>48</v>
      </c>
      <c r="AB76" s="2">
        <v>4.03260851623E-70</v>
      </c>
      <c r="AC76" t="s">
        <v>61</v>
      </c>
      <c r="AD76">
        <v>11</v>
      </c>
      <c r="AE76">
        <v>-1.7022702642100001E-3</v>
      </c>
      <c r="AF76" t="s">
        <v>45</v>
      </c>
      <c r="AG76">
        <v>24</v>
      </c>
      <c r="AH76">
        <v>-2.1771459893900002E-3</v>
      </c>
      <c r="AI76" t="s">
        <v>45</v>
      </c>
      <c r="AJ76" t="s">
        <v>58</v>
      </c>
      <c r="AK76">
        <v>0.15671445533299999</v>
      </c>
      <c r="AL76" t="s">
        <v>45</v>
      </c>
      <c r="AM76" t="s">
        <v>179</v>
      </c>
      <c r="AN76" t="s">
        <v>68</v>
      </c>
      <c r="AO76" t="s">
        <v>179</v>
      </c>
      <c r="AP76" t="s">
        <v>75</v>
      </c>
    </row>
    <row r="77" spans="1:42" x14ac:dyDescent="0.3">
      <c r="A77" t="s">
        <v>180</v>
      </c>
      <c r="B77" t="s">
        <v>43</v>
      </c>
      <c r="C77" s="1">
        <v>42270</v>
      </c>
      <c r="D77">
        <v>151</v>
      </c>
      <c r="E77">
        <v>151</v>
      </c>
      <c r="F77" t="s">
        <v>44</v>
      </c>
      <c r="G77" t="s">
        <v>44</v>
      </c>
      <c r="H77" t="s">
        <v>44</v>
      </c>
      <c r="I77">
        <v>89.049518105700002</v>
      </c>
      <c r="J77" t="s">
        <v>48</v>
      </c>
      <c r="K77">
        <v>20113067</v>
      </c>
      <c r="L77" t="s">
        <v>46</v>
      </c>
      <c r="M77">
        <v>1072.9997589285699</v>
      </c>
      <c r="N77" t="s">
        <v>86</v>
      </c>
      <c r="O77">
        <v>3.3798631292044599E-2</v>
      </c>
      <c r="P77" t="s">
        <v>48</v>
      </c>
      <c r="Q77">
        <v>88.905970984265196</v>
      </c>
      <c r="R77" t="s">
        <v>48</v>
      </c>
      <c r="S77">
        <v>0.86241760161299996</v>
      </c>
      <c r="T77">
        <v>0.8</v>
      </c>
      <c r="U77" t="s">
        <v>48</v>
      </c>
      <c r="V77">
        <v>0.89294378650899997</v>
      </c>
      <c r="W77" t="s">
        <v>48</v>
      </c>
      <c r="X77">
        <v>0.82952015145699998</v>
      </c>
      <c r="Y77" t="s">
        <v>48</v>
      </c>
      <c r="Z77">
        <v>0.95412926422199995</v>
      </c>
      <c r="AA77" t="s">
        <v>48</v>
      </c>
      <c r="AB77" s="2">
        <v>1.61900495217E-18</v>
      </c>
      <c r="AC77" t="s">
        <v>61</v>
      </c>
      <c r="AD77">
        <v>0</v>
      </c>
      <c r="AE77">
        <v>-2.00496866952E-3</v>
      </c>
      <c r="AF77" t="s">
        <v>45</v>
      </c>
      <c r="AG77">
        <v>9</v>
      </c>
      <c r="AH77">
        <v>-2.52550142925E-3</v>
      </c>
      <c r="AI77" t="s">
        <v>45</v>
      </c>
      <c r="AJ77" t="s">
        <v>58</v>
      </c>
      <c r="AK77">
        <v>0.35060795447300003</v>
      </c>
      <c r="AL77" t="s">
        <v>45</v>
      </c>
      <c r="AM77" t="s">
        <v>181</v>
      </c>
      <c r="AN77" t="s">
        <v>182</v>
      </c>
      <c r="AO77" t="s">
        <v>183</v>
      </c>
      <c r="AP77" t="s">
        <v>75</v>
      </c>
    </row>
    <row r="78" spans="1:42" x14ac:dyDescent="0.3">
      <c r="A78" t="s">
        <v>184</v>
      </c>
      <c r="B78" t="s">
        <v>85</v>
      </c>
      <c r="C78" s="1">
        <v>42271</v>
      </c>
      <c r="D78">
        <v>75</v>
      </c>
      <c r="E78">
        <v>75</v>
      </c>
      <c r="F78" t="s">
        <v>44</v>
      </c>
      <c r="G78" t="s">
        <v>44</v>
      </c>
      <c r="H78" t="s">
        <v>44</v>
      </c>
      <c r="I78">
        <v>95.040060772199993</v>
      </c>
      <c r="J78" t="s">
        <v>48</v>
      </c>
      <c r="K78">
        <v>24554073</v>
      </c>
      <c r="L78" t="s">
        <v>46</v>
      </c>
      <c r="M78">
        <v>997.02884210526304</v>
      </c>
      <c r="N78" t="s">
        <v>46</v>
      </c>
      <c r="O78">
        <v>8.5367214622157402E-3</v>
      </c>
      <c r="P78" t="s">
        <v>48</v>
      </c>
      <c r="Q78">
        <v>95.091814885334401</v>
      </c>
      <c r="R78" t="s">
        <v>48</v>
      </c>
      <c r="S78">
        <v>0.97291822940499995</v>
      </c>
      <c r="T78">
        <v>0.85</v>
      </c>
      <c r="U78" t="s">
        <v>48</v>
      </c>
      <c r="V78">
        <v>0.98196083666699996</v>
      </c>
      <c r="W78" t="s">
        <v>48</v>
      </c>
      <c r="X78">
        <v>0.96511329640999999</v>
      </c>
      <c r="Y78" t="s">
        <v>48</v>
      </c>
      <c r="Z78">
        <v>0.84094804639099996</v>
      </c>
      <c r="AA78" t="s">
        <v>48</v>
      </c>
      <c r="AB78">
        <v>1.9748036792699999E-2</v>
      </c>
      <c r="AC78" t="s">
        <v>61</v>
      </c>
      <c r="AD78">
        <v>0</v>
      </c>
      <c r="AE78">
        <v>-1.9383041073200001E-4</v>
      </c>
      <c r="AF78" t="s">
        <v>48</v>
      </c>
      <c r="AG78">
        <v>0</v>
      </c>
      <c r="AH78">
        <v>-2.4233495683E-4</v>
      </c>
      <c r="AI78" t="s">
        <v>48</v>
      </c>
      <c r="AJ78" t="s">
        <v>58</v>
      </c>
      <c r="AK78">
        <v>0.30210630457400001</v>
      </c>
      <c r="AL78" t="s">
        <v>45</v>
      </c>
      <c r="AM78" t="s">
        <v>185</v>
      </c>
      <c r="AN78" t="s">
        <v>68</v>
      </c>
      <c r="AO78" t="s">
        <v>185</v>
      </c>
      <c r="AP78" t="s">
        <v>75</v>
      </c>
    </row>
    <row r="79" spans="1:42" x14ac:dyDescent="0.3">
      <c r="A79" t="s">
        <v>186</v>
      </c>
      <c r="B79" t="s">
        <v>43</v>
      </c>
      <c r="C79" s="1">
        <v>42272</v>
      </c>
      <c r="D79">
        <v>151</v>
      </c>
      <c r="E79">
        <v>151</v>
      </c>
      <c r="F79" t="s">
        <v>44</v>
      </c>
      <c r="G79" t="s">
        <v>44</v>
      </c>
      <c r="H79" t="s">
        <v>44</v>
      </c>
      <c r="I79">
        <v>97.708042595699993</v>
      </c>
      <c r="J79" t="s">
        <v>48</v>
      </c>
      <c r="K79">
        <v>9080878</v>
      </c>
      <c r="L79" t="s">
        <v>46</v>
      </c>
      <c r="M79">
        <v>460.58915066964198</v>
      </c>
      <c r="N79" t="s">
        <v>47</v>
      </c>
      <c r="O79">
        <v>3.9145246271980502E-2</v>
      </c>
      <c r="P79" t="s">
        <v>48</v>
      </c>
      <c r="Q79">
        <v>97.962297242028498</v>
      </c>
      <c r="R79" t="s">
        <v>48</v>
      </c>
      <c r="S79">
        <v>0.947020568221</v>
      </c>
      <c r="T79">
        <v>0.8</v>
      </c>
      <c r="U79" t="s">
        <v>48</v>
      </c>
      <c r="V79">
        <v>0.95723600122899999</v>
      </c>
      <c r="W79" t="s">
        <v>48</v>
      </c>
      <c r="X79">
        <v>0.93649089834999999</v>
      </c>
      <c r="Y79" t="s">
        <v>48</v>
      </c>
      <c r="Z79">
        <v>0.95412926422199995</v>
      </c>
      <c r="AA79" t="s">
        <v>48</v>
      </c>
      <c r="AB79">
        <v>5.18415245251E-3</v>
      </c>
      <c r="AC79" t="s">
        <v>61</v>
      </c>
      <c r="AD79">
        <v>0</v>
      </c>
      <c r="AE79">
        <v>-6.9048330611799996E-4</v>
      </c>
      <c r="AF79" t="s">
        <v>45</v>
      </c>
      <c r="AG79">
        <v>0</v>
      </c>
      <c r="AH79">
        <v>-8.5089824031100005E-4</v>
      </c>
      <c r="AI79" t="s">
        <v>45</v>
      </c>
      <c r="AJ79" t="s">
        <v>58</v>
      </c>
      <c r="AK79">
        <v>0.46239345206799998</v>
      </c>
      <c r="AL79" t="s">
        <v>45</v>
      </c>
      <c r="AM79" t="s">
        <v>54</v>
      </c>
      <c r="AN79" t="s">
        <v>55</v>
      </c>
      <c r="AO79" t="s">
        <v>55</v>
      </c>
      <c r="AP79" t="s">
        <v>75</v>
      </c>
    </row>
    <row r="80" spans="1:42" x14ac:dyDescent="0.3">
      <c r="A80" t="s">
        <v>187</v>
      </c>
      <c r="B80" t="s">
        <v>85</v>
      </c>
      <c r="C80" s="1">
        <v>42276</v>
      </c>
      <c r="D80">
        <v>151</v>
      </c>
      <c r="E80">
        <v>151</v>
      </c>
      <c r="F80" t="s">
        <v>44</v>
      </c>
      <c r="G80" t="s">
        <v>44</v>
      </c>
      <c r="H80" t="s">
        <v>44</v>
      </c>
      <c r="I80">
        <v>95.216717959999997</v>
      </c>
      <c r="J80" t="s">
        <v>48</v>
      </c>
      <c r="K80">
        <v>14824546</v>
      </c>
      <c r="L80" t="s">
        <v>46</v>
      </c>
      <c r="M80">
        <v>765.63392633928504</v>
      </c>
      <c r="N80" t="s">
        <v>46</v>
      </c>
      <c r="O80">
        <v>3.7672015827814501E-2</v>
      </c>
      <c r="P80" t="s">
        <v>48</v>
      </c>
      <c r="Q80">
        <v>95.286959512320095</v>
      </c>
      <c r="R80" t="s">
        <v>48</v>
      </c>
      <c r="S80">
        <v>0.94667334926900004</v>
      </c>
      <c r="T80">
        <v>0.8</v>
      </c>
      <c r="U80" t="s">
        <v>48</v>
      </c>
      <c r="V80">
        <v>0.96411160926399997</v>
      </c>
      <c r="W80" t="s">
        <v>48</v>
      </c>
      <c r="X80">
        <v>0.92656559408500005</v>
      </c>
      <c r="Y80" t="s">
        <v>48</v>
      </c>
      <c r="Z80">
        <v>0.84094804639099996</v>
      </c>
      <c r="AA80" t="s">
        <v>48</v>
      </c>
      <c r="AB80" s="2">
        <v>2.2694402283000001E-8</v>
      </c>
      <c r="AC80" t="s">
        <v>61</v>
      </c>
      <c r="AD80">
        <v>0</v>
      </c>
      <c r="AE80">
        <v>-4.48411818993E-4</v>
      </c>
      <c r="AF80" t="s">
        <v>48</v>
      </c>
      <c r="AG80">
        <v>0</v>
      </c>
      <c r="AH80">
        <v>-9.4835126471199999E-4</v>
      </c>
      <c r="AI80" t="s">
        <v>45</v>
      </c>
      <c r="AJ80" t="s">
        <v>58</v>
      </c>
      <c r="AK80">
        <v>0.482475063737</v>
      </c>
      <c r="AL80" t="s">
        <v>45</v>
      </c>
      <c r="AM80" t="s">
        <v>188</v>
      </c>
      <c r="AN80" t="s">
        <v>188</v>
      </c>
      <c r="AO80" t="s">
        <v>68</v>
      </c>
      <c r="AP80" t="s">
        <v>75</v>
      </c>
    </row>
    <row r="81" spans="1:42" x14ac:dyDescent="0.3">
      <c r="A81" t="s">
        <v>189</v>
      </c>
      <c r="B81" t="s">
        <v>43</v>
      </c>
      <c r="C81" s="1">
        <v>42277</v>
      </c>
      <c r="D81">
        <v>75</v>
      </c>
      <c r="E81">
        <v>75</v>
      </c>
      <c r="F81" t="s">
        <v>44</v>
      </c>
      <c r="G81" t="s">
        <v>44</v>
      </c>
      <c r="H81" t="s">
        <v>44</v>
      </c>
      <c r="I81">
        <v>90.851476517500004</v>
      </c>
      <c r="J81" t="s">
        <v>48</v>
      </c>
      <c r="K81">
        <v>29081266</v>
      </c>
      <c r="L81" t="s">
        <v>46</v>
      </c>
      <c r="M81">
        <v>1203.4982500000001</v>
      </c>
      <c r="N81" t="s">
        <v>58</v>
      </c>
      <c r="O81">
        <v>1.8374614895879899E-2</v>
      </c>
      <c r="P81" t="s">
        <v>48</v>
      </c>
      <c r="Q81">
        <v>90.910981369290099</v>
      </c>
      <c r="R81" t="s">
        <v>48</v>
      </c>
      <c r="S81">
        <v>0.93454897511799995</v>
      </c>
      <c r="T81">
        <v>0.85</v>
      </c>
      <c r="U81" t="s">
        <v>48</v>
      </c>
      <c r="V81">
        <v>0.91651468314100004</v>
      </c>
      <c r="W81" t="s">
        <v>48</v>
      </c>
      <c r="X81">
        <v>0.95034256486599999</v>
      </c>
      <c r="Y81" t="s">
        <v>48</v>
      </c>
      <c r="Z81">
        <v>0.99584488300200003</v>
      </c>
      <c r="AA81" t="s">
        <v>48</v>
      </c>
      <c r="AB81" s="2">
        <v>5.9019214626100004E-7</v>
      </c>
      <c r="AC81" t="s">
        <v>61</v>
      </c>
      <c r="AD81">
        <v>0</v>
      </c>
      <c r="AE81">
        <v>-1.3505253645100001E-3</v>
      </c>
      <c r="AF81" t="s">
        <v>45</v>
      </c>
      <c r="AG81">
        <v>0</v>
      </c>
      <c r="AH81">
        <v>-3.53227941673E-4</v>
      </c>
      <c r="AI81" t="s">
        <v>48</v>
      </c>
      <c r="AJ81" t="s">
        <v>58</v>
      </c>
      <c r="AK81">
        <v>0.37911606262300002</v>
      </c>
      <c r="AL81" t="s">
        <v>45</v>
      </c>
      <c r="AM81" t="s">
        <v>54</v>
      </c>
      <c r="AN81" t="s">
        <v>55</v>
      </c>
      <c r="AO81" t="s">
        <v>55</v>
      </c>
      <c r="AP81" t="s">
        <v>75</v>
      </c>
    </row>
    <row r="82" spans="1:42" x14ac:dyDescent="0.3">
      <c r="A82" t="s">
        <v>190</v>
      </c>
      <c r="B82" t="s">
        <v>85</v>
      </c>
      <c r="C82" s="1">
        <v>42282</v>
      </c>
      <c r="D82">
        <v>200</v>
      </c>
      <c r="E82">
        <v>200</v>
      </c>
      <c r="F82" t="s">
        <v>44</v>
      </c>
      <c r="G82" t="s">
        <v>44</v>
      </c>
      <c r="H82" t="s">
        <v>44</v>
      </c>
      <c r="I82">
        <v>91.528747226700006</v>
      </c>
      <c r="J82" t="s">
        <v>48</v>
      </c>
      <c r="K82">
        <v>33902064</v>
      </c>
      <c r="L82" t="s">
        <v>46</v>
      </c>
      <c r="M82">
        <v>1389.84024342105</v>
      </c>
      <c r="N82" t="s">
        <v>86</v>
      </c>
      <c r="O82">
        <v>1.40417903318922E-2</v>
      </c>
      <c r="P82" t="s">
        <v>48</v>
      </c>
      <c r="Q82">
        <v>91.674274432550504</v>
      </c>
      <c r="R82" t="s">
        <v>48</v>
      </c>
      <c r="S82">
        <v>0.83382419042800004</v>
      </c>
      <c r="T82">
        <v>0.7</v>
      </c>
      <c r="U82" t="s">
        <v>48</v>
      </c>
      <c r="V82">
        <v>0.86254423241</v>
      </c>
      <c r="W82" t="s">
        <v>48</v>
      </c>
      <c r="X82">
        <v>0.80113866798800004</v>
      </c>
      <c r="Y82" t="s">
        <v>48</v>
      </c>
      <c r="Z82">
        <v>0.50765795335700004</v>
      </c>
      <c r="AA82" t="s">
        <v>48</v>
      </c>
      <c r="AB82" s="2">
        <v>1.3624776573400001E-44</v>
      </c>
      <c r="AC82" t="s">
        <v>61</v>
      </c>
      <c r="AD82">
        <v>23</v>
      </c>
      <c r="AE82">
        <v>-2.1036626324000001E-3</v>
      </c>
      <c r="AF82" t="s">
        <v>45</v>
      </c>
      <c r="AG82">
        <v>30</v>
      </c>
      <c r="AH82">
        <v>-2.7426976322100002E-3</v>
      </c>
      <c r="AI82" t="s">
        <v>45</v>
      </c>
      <c r="AJ82" t="s">
        <v>58</v>
      </c>
      <c r="AK82">
        <v>0.17597341304299999</v>
      </c>
      <c r="AL82" t="s">
        <v>45</v>
      </c>
      <c r="AM82" t="s">
        <v>163</v>
      </c>
      <c r="AN82" t="s">
        <v>68</v>
      </c>
      <c r="AO82" t="s">
        <v>163</v>
      </c>
      <c r="AP82" t="s">
        <v>75</v>
      </c>
    </row>
    <row r="83" spans="1:42" x14ac:dyDescent="0.3">
      <c r="A83" t="s">
        <v>191</v>
      </c>
      <c r="B83" t="s">
        <v>85</v>
      </c>
      <c r="C83" s="1">
        <v>42285</v>
      </c>
      <c r="D83">
        <v>151</v>
      </c>
      <c r="E83">
        <v>151</v>
      </c>
      <c r="F83" t="s">
        <v>44</v>
      </c>
      <c r="G83" t="s">
        <v>44</v>
      </c>
      <c r="H83" t="s">
        <v>44</v>
      </c>
      <c r="I83">
        <v>92.947072646999999</v>
      </c>
      <c r="J83" t="s">
        <v>48</v>
      </c>
      <c r="K83">
        <v>20624078</v>
      </c>
      <c r="L83" t="s">
        <v>46</v>
      </c>
      <c r="M83">
        <v>1070.1471383928499</v>
      </c>
      <c r="N83" t="s">
        <v>58</v>
      </c>
      <c r="O83">
        <v>2.05400602432446E-2</v>
      </c>
      <c r="P83" t="s">
        <v>48</v>
      </c>
      <c r="Q83">
        <v>93.281496617424594</v>
      </c>
      <c r="R83" t="s">
        <v>48</v>
      </c>
      <c r="S83">
        <v>0.88533774017300004</v>
      </c>
      <c r="T83">
        <v>0.8</v>
      </c>
      <c r="U83" t="s">
        <v>48</v>
      </c>
      <c r="V83">
        <v>0.91095053625699995</v>
      </c>
      <c r="W83" t="s">
        <v>48</v>
      </c>
      <c r="X83">
        <v>0.85745093864199995</v>
      </c>
      <c r="Y83" t="s">
        <v>48</v>
      </c>
      <c r="Z83">
        <v>0.95412926422199995</v>
      </c>
      <c r="AA83" t="s">
        <v>48</v>
      </c>
      <c r="AB83" s="2">
        <v>1.73783915566E-17</v>
      </c>
      <c r="AC83" t="s">
        <v>61</v>
      </c>
      <c r="AD83">
        <v>0</v>
      </c>
      <c r="AE83">
        <v>-1.8667638616500001E-3</v>
      </c>
      <c r="AF83" t="s">
        <v>45</v>
      </c>
      <c r="AG83">
        <v>5</v>
      </c>
      <c r="AH83">
        <v>-2.3797952908200001E-3</v>
      </c>
      <c r="AI83" t="s">
        <v>45</v>
      </c>
      <c r="AJ83" t="s">
        <v>58</v>
      </c>
      <c r="AK83">
        <v>1.2157597227100001</v>
      </c>
      <c r="AL83" t="s">
        <v>45</v>
      </c>
      <c r="AM83" t="s">
        <v>192</v>
      </c>
      <c r="AN83" t="s">
        <v>68</v>
      </c>
      <c r="AO83" t="s">
        <v>192</v>
      </c>
      <c r="AP83" t="s">
        <v>75</v>
      </c>
    </row>
    <row r="84" spans="1:42" x14ac:dyDescent="0.3">
      <c r="A84" t="s">
        <v>193</v>
      </c>
      <c r="B84" t="s">
        <v>85</v>
      </c>
      <c r="C84" s="1">
        <v>42290</v>
      </c>
      <c r="D84">
        <v>151</v>
      </c>
      <c r="E84">
        <v>151</v>
      </c>
      <c r="F84" t="s">
        <v>44</v>
      </c>
      <c r="G84" t="s">
        <v>44</v>
      </c>
      <c r="H84" t="s">
        <v>44</v>
      </c>
      <c r="I84">
        <v>92.283486093899995</v>
      </c>
      <c r="J84" t="s">
        <v>48</v>
      </c>
      <c r="K84">
        <v>19868115</v>
      </c>
      <c r="L84" t="s">
        <v>46</v>
      </c>
      <c r="M84">
        <v>1036.64492410714</v>
      </c>
      <c r="N84" t="s">
        <v>58</v>
      </c>
      <c r="O84">
        <v>1.5868040911426601E-2</v>
      </c>
      <c r="P84" t="s">
        <v>48</v>
      </c>
      <c r="Q84">
        <v>92.314399894863598</v>
      </c>
      <c r="R84" t="s">
        <v>48</v>
      </c>
      <c r="S84">
        <v>0.85851750713599995</v>
      </c>
      <c r="T84">
        <v>0.8</v>
      </c>
      <c r="U84" t="s">
        <v>48</v>
      </c>
      <c r="V84">
        <v>0.89861666253000005</v>
      </c>
      <c r="W84" t="s">
        <v>48</v>
      </c>
      <c r="X84">
        <v>0.81584211654600003</v>
      </c>
      <c r="Y84" t="s">
        <v>48</v>
      </c>
      <c r="Z84">
        <v>0.84094804639099996</v>
      </c>
      <c r="AA84" t="s">
        <v>48</v>
      </c>
      <c r="AB84" s="2">
        <v>9.4078088021200002E-32</v>
      </c>
      <c r="AC84" s="2">
        <v>1.07007958369E-96</v>
      </c>
      <c r="AD84">
        <v>0</v>
      </c>
      <c r="AE84">
        <v>-1.9453929829600001E-3</v>
      </c>
      <c r="AF84" t="s">
        <v>45</v>
      </c>
      <c r="AG84">
        <v>7</v>
      </c>
      <c r="AH84">
        <v>-2.9862380270699999E-3</v>
      </c>
      <c r="AI84" t="s">
        <v>45</v>
      </c>
      <c r="AJ84" t="s">
        <v>58</v>
      </c>
      <c r="AK84">
        <v>0.1711955194</v>
      </c>
      <c r="AL84" t="s">
        <v>45</v>
      </c>
      <c r="AM84" t="s">
        <v>54</v>
      </c>
      <c r="AN84" t="s">
        <v>55</v>
      </c>
      <c r="AO84" t="s">
        <v>55</v>
      </c>
      <c r="AP84" t="s">
        <v>75</v>
      </c>
    </row>
    <row r="85" spans="1:42" x14ac:dyDescent="0.3">
      <c r="A85" t="s">
        <v>194</v>
      </c>
      <c r="B85" t="s">
        <v>85</v>
      </c>
      <c r="C85" s="1">
        <v>42291</v>
      </c>
      <c r="D85">
        <v>151</v>
      </c>
      <c r="E85">
        <v>151</v>
      </c>
      <c r="F85" t="s">
        <v>44</v>
      </c>
      <c r="G85" t="s">
        <v>44</v>
      </c>
      <c r="H85" t="s">
        <v>44</v>
      </c>
      <c r="I85">
        <v>93.132229477600006</v>
      </c>
      <c r="J85" t="s">
        <v>48</v>
      </c>
      <c r="K85">
        <v>20043314</v>
      </c>
      <c r="L85" t="s">
        <v>46</v>
      </c>
      <c r="M85">
        <v>1036.9175200892801</v>
      </c>
      <c r="N85" t="s">
        <v>58</v>
      </c>
      <c r="O85">
        <v>2.4404028241861699E-2</v>
      </c>
      <c r="P85" t="s">
        <v>48</v>
      </c>
      <c r="Q85">
        <v>93.132149928199397</v>
      </c>
      <c r="R85" t="s">
        <v>48</v>
      </c>
      <c r="S85">
        <v>0.86964141001799999</v>
      </c>
      <c r="T85">
        <v>0.8</v>
      </c>
      <c r="U85" t="s">
        <v>48</v>
      </c>
      <c r="V85">
        <v>0.90574297713600005</v>
      </c>
      <c r="W85" t="s">
        <v>48</v>
      </c>
      <c r="X85">
        <v>0.83080953631700005</v>
      </c>
      <c r="Y85" t="s">
        <v>48</v>
      </c>
      <c r="Z85">
        <v>0.84094804639099996</v>
      </c>
      <c r="AA85" t="s">
        <v>48</v>
      </c>
      <c r="AB85" s="2">
        <v>1.48181314854E-31</v>
      </c>
      <c r="AC85" t="s">
        <v>61</v>
      </c>
      <c r="AD85">
        <v>0</v>
      </c>
      <c r="AE85">
        <v>-1.92020993174E-3</v>
      </c>
      <c r="AF85" t="s">
        <v>45</v>
      </c>
      <c r="AG85">
        <v>8</v>
      </c>
      <c r="AH85">
        <v>-2.7744506614399999E-3</v>
      </c>
      <c r="AI85" t="s">
        <v>45</v>
      </c>
      <c r="AJ85" t="s">
        <v>58</v>
      </c>
      <c r="AK85">
        <v>0.27897397046900002</v>
      </c>
      <c r="AL85" t="s">
        <v>45</v>
      </c>
      <c r="AM85" t="s">
        <v>195</v>
      </c>
      <c r="AN85" t="s">
        <v>195</v>
      </c>
      <c r="AO85" t="s">
        <v>68</v>
      </c>
      <c r="AP85" t="s">
        <v>75</v>
      </c>
    </row>
    <row r="86" spans="1:42" x14ac:dyDescent="0.3">
      <c r="A86" t="s">
        <v>196</v>
      </c>
      <c r="B86" t="s">
        <v>43</v>
      </c>
      <c r="C86" s="1">
        <v>42292</v>
      </c>
      <c r="D86">
        <v>151</v>
      </c>
      <c r="E86">
        <v>151</v>
      </c>
      <c r="F86" t="s">
        <v>44</v>
      </c>
      <c r="G86" t="s">
        <v>44</v>
      </c>
      <c r="H86" t="s">
        <v>44</v>
      </c>
      <c r="I86">
        <v>88.820023160299996</v>
      </c>
      <c r="J86" t="s">
        <v>48</v>
      </c>
      <c r="K86">
        <v>16091719</v>
      </c>
      <c r="L86" t="s">
        <v>46</v>
      </c>
      <c r="M86">
        <v>856.78669866071402</v>
      </c>
      <c r="N86" t="s">
        <v>46</v>
      </c>
      <c r="O86">
        <v>3.0984449756642E-2</v>
      </c>
      <c r="P86" t="s">
        <v>48</v>
      </c>
      <c r="Q86">
        <v>88.996505117516904</v>
      </c>
      <c r="R86" t="s">
        <v>48</v>
      </c>
      <c r="S86">
        <v>0.92060349528200003</v>
      </c>
      <c r="T86">
        <v>0.8</v>
      </c>
      <c r="U86" t="s">
        <v>48</v>
      </c>
      <c r="V86">
        <v>0.951534925659</v>
      </c>
      <c r="W86" t="s">
        <v>48</v>
      </c>
      <c r="X86">
        <v>0.888552740279</v>
      </c>
      <c r="Y86" t="s">
        <v>48</v>
      </c>
      <c r="Z86">
        <v>0.67793689645199995</v>
      </c>
      <c r="AA86" t="s">
        <v>48</v>
      </c>
      <c r="AB86" s="2">
        <v>9.7575780615799999E-25</v>
      </c>
      <c r="AC86" t="s">
        <v>61</v>
      </c>
      <c r="AD86">
        <v>0</v>
      </c>
      <c r="AE86">
        <v>-4.5360053917199998E-4</v>
      </c>
      <c r="AF86" t="s">
        <v>48</v>
      </c>
      <c r="AG86">
        <v>1</v>
      </c>
      <c r="AH86">
        <v>-1.33128437318E-3</v>
      </c>
      <c r="AI86" t="s">
        <v>45</v>
      </c>
      <c r="AJ86" t="s">
        <v>58</v>
      </c>
      <c r="AK86">
        <v>0.28480375482499998</v>
      </c>
      <c r="AL86" t="s">
        <v>45</v>
      </c>
      <c r="AM86" t="s">
        <v>197</v>
      </c>
      <c r="AN86" t="s">
        <v>198</v>
      </c>
      <c r="AO86" t="s">
        <v>199</v>
      </c>
      <c r="AP86" t="s">
        <v>75</v>
      </c>
    </row>
    <row r="87" spans="1:42" x14ac:dyDescent="0.3">
      <c r="A87" t="s">
        <v>200</v>
      </c>
      <c r="B87" t="s">
        <v>85</v>
      </c>
      <c r="C87" s="1">
        <v>42298</v>
      </c>
      <c r="D87">
        <v>75</v>
      </c>
      <c r="E87">
        <v>75</v>
      </c>
      <c r="F87" t="s">
        <v>44</v>
      </c>
      <c r="G87" t="s">
        <v>44</v>
      </c>
      <c r="H87" t="s">
        <v>44</v>
      </c>
      <c r="I87">
        <v>93.381451286200004</v>
      </c>
      <c r="J87" t="s">
        <v>48</v>
      </c>
      <c r="K87">
        <v>29221047</v>
      </c>
      <c r="L87" t="s">
        <v>46</v>
      </c>
      <c r="M87">
        <v>1189.4530888157799</v>
      </c>
      <c r="N87" t="s">
        <v>58</v>
      </c>
      <c r="O87">
        <v>1.80326245166628E-2</v>
      </c>
      <c r="P87" t="s">
        <v>48</v>
      </c>
      <c r="Q87">
        <v>93.511851979251404</v>
      </c>
      <c r="R87" t="s">
        <v>48</v>
      </c>
      <c r="S87">
        <v>0.96053659996899998</v>
      </c>
      <c r="T87">
        <v>0.85</v>
      </c>
      <c r="U87" t="s">
        <v>48</v>
      </c>
      <c r="V87">
        <v>0.97325323672800002</v>
      </c>
      <c r="W87" t="s">
        <v>48</v>
      </c>
      <c r="X87">
        <v>0.94889774072800004</v>
      </c>
      <c r="Y87" t="s">
        <v>48</v>
      </c>
      <c r="Z87">
        <v>0.84094804639099996</v>
      </c>
      <c r="AA87" t="s">
        <v>48</v>
      </c>
      <c r="AB87">
        <v>1.6479626008E-3</v>
      </c>
      <c r="AC87">
        <v>1.9262072839199999E-4</v>
      </c>
      <c r="AD87">
        <v>0</v>
      </c>
      <c r="AE87">
        <v>-4.35173696492E-4</v>
      </c>
      <c r="AF87" t="s">
        <v>48</v>
      </c>
      <c r="AG87">
        <v>0</v>
      </c>
      <c r="AH87">
        <v>-3.2505118232699999E-4</v>
      </c>
      <c r="AI87" t="s">
        <v>48</v>
      </c>
      <c r="AJ87" t="s">
        <v>58</v>
      </c>
      <c r="AK87">
        <v>0.42918963806900001</v>
      </c>
      <c r="AL87" t="s">
        <v>45</v>
      </c>
      <c r="AM87" t="s">
        <v>201</v>
      </c>
      <c r="AN87" t="s">
        <v>68</v>
      </c>
      <c r="AO87" t="s">
        <v>201</v>
      </c>
      <c r="AP87" t="s">
        <v>75</v>
      </c>
    </row>
    <row r="88" spans="1:42" x14ac:dyDescent="0.3">
      <c r="A88" t="s">
        <v>202</v>
      </c>
      <c r="B88" t="s">
        <v>43</v>
      </c>
      <c r="C88" s="1">
        <v>42299</v>
      </c>
      <c r="D88">
        <v>151</v>
      </c>
      <c r="E88">
        <v>151</v>
      </c>
      <c r="F88" t="s">
        <v>44</v>
      </c>
      <c r="G88" t="s">
        <v>44</v>
      </c>
      <c r="H88" t="s">
        <v>44</v>
      </c>
      <c r="I88">
        <v>81.456483035800005</v>
      </c>
      <c r="J88" t="s">
        <v>48</v>
      </c>
      <c r="K88">
        <v>19862739</v>
      </c>
      <c r="L88" t="s">
        <v>46</v>
      </c>
      <c r="M88">
        <v>1107.54484151785</v>
      </c>
      <c r="N88" t="s">
        <v>116</v>
      </c>
      <c r="O88">
        <v>3.15209035061546E-2</v>
      </c>
      <c r="P88" t="s">
        <v>48</v>
      </c>
      <c r="Q88">
        <v>80.967269437581294</v>
      </c>
      <c r="R88" t="s">
        <v>48</v>
      </c>
      <c r="S88">
        <v>0.90848979432400001</v>
      </c>
      <c r="T88">
        <v>0.8</v>
      </c>
      <c r="U88" t="s">
        <v>48</v>
      </c>
      <c r="V88">
        <v>0.93307640865599994</v>
      </c>
      <c r="W88" t="s">
        <v>48</v>
      </c>
      <c r="X88">
        <v>0.88275146445800001</v>
      </c>
      <c r="Y88" t="s">
        <v>48</v>
      </c>
      <c r="Z88">
        <v>0.95412926422199995</v>
      </c>
      <c r="AA88" t="s">
        <v>48</v>
      </c>
      <c r="AB88" s="2">
        <v>6.03719398935E-16</v>
      </c>
      <c r="AC88" s="2">
        <v>1.70554239716E-184</v>
      </c>
      <c r="AD88">
        <v>0</v>
      </c>
      <c r="AE88">
        <v>-5.0949085940599995E-4</v>
      </c>
      <c r="AF88" t="s">
        <v>45</v>
      </c>
      <c r="AG88">
        <v>0</v>
      </c>
      <c r="AH88">
        <v>-9.7366723786199995E-4</v>
      </c>
      <c r="AI88" t="s">
        <v>45</v>
      </c>
      <c r="AJ88" t="s">
        <v>58</v>
      </c>
      <c r="AK88">
        <v>0.212734203974</v>
      </c>
      <c r="AL88" t="s">
        <v>45</v>
      </c>
      <c r="AM88" t="s">
        <v>54</v>
      </c>
      <c r="AN88" t="s">
        <v>55</v>
      </c>
      <c r="AO88" t="s">
        <v>55</v>
      </c>
      <c r="AP88" t="s">
        <v>75</v>
      </c>
    </row>
    <row r="89" spans="1:42" x14ac:dyDescent="0.3">
      <c r="A89" t="s">
        <v>203</v>
      </c>
      <c r="B89" t="s">
        <v>43</v>
      </c>
      <c r="C89" s="1">
        <v>42300</v>
      </c>
      <c r="D89">
        <v>151</v>
      </c>
      <c r="E89">
        <v>151</v>
      </c>
      <c r="F89" t="s">
        <v>44</v>
      </c>
      <c r="G89" t="s">
        <v>44</v>
      </c>
      <c r="H89" t="s">
        <v>44</v>
      </c>
      <c r="I89">
        <v>84.650865425600003</v>
      </c>
      <c r="J89" t="s">
        <v>48</v>
      </c>
      <c r="K89">
        <v>20693511</v>
      </c>
      <c r="L89" t="s">
        <v>46</v>
      </c>
      <c r="M89">
        <v>1134.06941294642</v>
      </c>
      <c r="N89" t="s">
        <v>116</v>
      </c>
      <c r="O89">
        <v>3.9199330528816599E-2</v>
      </c>
      <c r="P89" t="s">
        <v>48</v>
      </c>
      <c r="Q89">
        <v>85.304640490906493</v>
      </c>
      <c r="R89" t="s">
        <v>48</v>
      </c>
      <c r="S89">
        <v>0.92706695011200002</v>
      </c>
      <c r="T89">
        <v>0.8</v>
      </c>
      <c r="U89" t="s">
        <v>48</v>
      </c>
      <c r="V89">
        <v>0.95122902335299997</v>
      </c>
      <c r="W89" t="s">
        <v>48</v>
      </c>
      <c r="X89">
        <v>0.90246769845100006</v>
      </c>
      <c r="Y89" t="s">
        <v>48</v>
      </c>
      <c r="Z89">
        <v>0.95412926422199995</v>
      </c>
      <c r="AA89" t="s">
        <v>48</v>
      </c>
      <c r="AB89" s="2">
        <v>6.82886284548E-18</v>
      </c>
      <c r="AC89" t="s">
        <v>61</v>
      </c>
      <c r="AD89">
        <v>0</v>
      </c>
      <c r="AE89">
        <v>-3.0045833728400002E-4</v>
      </c>
      <c r="AF89" t="s">
        <v>48</v>
      </c>
      <c r="AG89">
        <v>0</v>
      </c>
      <c r="AH89">
        <v>-5.6735678789900004E-4</v>
      </c>
      <c r="AI89" t="s">
        <v>45</v>
      </c>
      <c r="AJ89" t="s">
        <v>58</v>
      </c>
      <c r="AK89">
        <v>0.30167422649699999</v>
      </c>
      <c r="AL89" t="s">
        <v>45</v>
      </c>
      <c r="AM89" t="s">
        <v>204</v>
      </c>
      <c r="AN89" t="s">
        <v>205</v>
      </c>
      <c r="AO89" t="s">
        <v>206</v>
      </c>
      <c r="AP89" t="s">
        <v>75</v>
      </c>
    </row>
    <row r="90" spans="1:42" x14ac:dyDescent="0.3">
      <c r="A90" t="s">
        <v>207</v>
      </c>
      <c r="B90" t="s">
        <v>85</v>
      </c>
      <c r="C90" s="1">
        <v>42305</v>
      </c>
      <c r="D90">
        <v>151</v>
      </c>
      <c r="E90">
        <v>151</v>
      </c>
      <c r="F90" t="s">
        <v>44</v>
      </c>
      <c r="G90" t="s">
        <v>44</v>
      </c>
      <c r="H90" t="s">
        <v>44</v>
      </c>
      <c r="I90">
        <v>96.835333306199999</v>
      </c>
      <c r="J90" t="s">
        <v>48</v>
      </c>
      <c r="K90">
        <v>15543815</v>
      </c>
      <c r="L90" t="s">
        <v>46</v>
      </c>
      <c r="M90">
        <v>805.789625</v>
      </c>
      <c r="N90" t="s">
        <v>46</v>
      </c>
      <c r="O90">
        <v>3.5546474674088897E-2</v>
      </c>
      <c r="P90" t="s">
        <v>48</v>
      </c>
      <c r="Q90">
        <v>96.791738510879298</v>
      </c>
      <c r="R90" t="s">
        <v>48</v>
      </c>
      <c r="S90">
        <v>0.96903288998100001</v>
      </c>
      <c r="T90">
        <v>0.8</v>
      </c>
      <c r="U90" t="s">
        <v>48</v>
      </c>
      <c r="V90">
        <v>0.97971605379500004</v>
      </c>
      <c r="W90" t="s">
        <v>48</v>
      </c>
      <c r="X90">
        <v>0.95846715189999998</v>
      </c>
      <c r="Y90" t="s">
        <v>48</v>
      </c>
      <c r="Z90">
        <v>0.67793689645199995</v>
      </c>
      <c r="AA90" t="s">
        <v>48</v>
      </c>
      <c r="AB90" s="2">
        <v>8.1444054107500004E-8</v>
      </c>
      <c r="AC90" s="2">
        <v>1.40808154747E-14</v>
      </c>
      <c r="AD90">
        <v>0</v>
      </c>
      <c r="AE90">
        <v>-2.0910571848800001E-4</v>
      </c>
      <c r="AF90" t="s">
        <v>48</v>
      </c>
      <c r="AG90">
        <v>0</v>
      </c>
      <c r="AH90">
        <v>-4.4789648039999998E-4</v>
      </c>
      <c r="AI90" t="s">
        <v>48</v>
      </c>
      <c r="AJ90" t="s">
        <v>58</v>
      </c>
      <c r="AK90">
        <v>0.15867366184100001</v>
      </c>
      <c r="AL90" t="s">
        <v>45</v>
      </c>
      <c r="AM90" t="s">
        <v>54</v>
      </c>
      <c r="AN90" t="s">
        <v>55</v>
      </c>
      <c r="AO90" t="s">
        <v>55</v>
      </c>
      <c r="AP90" t="s">
        <v>75</v>
      </c>
    </row>
    <row r="91" spans="1:42" x14ac:dyDescent="0.3">
      <c r="A91" t="s">
        <v>208</v>
      </c>
      <c r="B91" t="s">
        <v>43</v>
      </c>
      <c r="C91" s="1">
        <v>42307</v>
      </c>
      <c r="D91">
        <v>151</v>
      </c>
      <c r="E91">
        <v>151</v>
      </c>
      <c r="F91" t="s">
        <v>44</v>
      </c>
      <c r="G91" t="s">
        <v>44</v>
      </c>
      <c r="H91" t="s">
        <v>44</v>
      </c>
      <c r="I91">
        <v>89.125779194900005</v>
      </c>
      <c r="J91" t="s">
        <v>48</v>
      </c>
      <c r="K91">
        <v>19498823</v>
      </c>
      <c r="L91" t="s">
        <v>46</v>
      </c>
      <c r="M91">
        <v>1043.7727589285701</v>
      </c>
      <c r="N91" t="s">
        <v>58</v>
      </c>
      <c r="O91">
        <v>2.2316155267797101E-2</v>
      </c>
      <c r="P91" t="s">
        <v>48</v>
      </c>
      <c r="Q91">
        <v>89.173503478437695</v>
      </c>
      <c r="R91" t="s">
        <v>48</v>
      </c>
      <c r="S91">
        <v>0.94282189244400005</v>
      </c>
      <c r="T91">
        <v>0.8</v>
      </c>
      <c r="U91" t="s">
        <v>48</v>
      </c>
      <c r="V91">
        <v>0.95916607937200005</v>
      </c>
      <c r="W91" t="s">
        <v>48</v>
      </c>
      <c r="X91">
        <v>0.92636943619000001</v>
      </c>
      <c r="Y91" t="s">
        <v>48</v>
      </c>
      <c r="Z91">
        <v>0.95412926422199995</v>
      </c>
      <c r="AA91" t="s">
        <v>48</v>
      </c>
      <c r="AB91" s="2">
        <v>6.2811624896000005E-11</v>
      </c>
      <c r="AC91" s="2">
        <v>1.3706909565899999E-27</v>
      </c>
      <c r="AD91">
        <v>0</v>
      </c>
      <c r="AE91">
        <v>-2.71968875312E-4</v>
      </c>
      <c r="AF91" t="s">
        <v>48</v>
      </c>
      <c r="AG91">
        <v>0</v>
      </c>
      <c r="AH91">
        <v>-4.3245809960500001E-4</v>
      </c>
      <c r="AI91" t="s">
        <v>48</v>
      </c>
      <c r="AJ91" t="s">
        <v>58</v>
      </c>
      <c r="AK91">
        <v>0.50205928339700001</v>
      </c>
      <c r="AL91" t="s">
        <v>45</v>
      </c>
      <c r="AM91" t="s">
        <v>209</v>
      </c>
      <c r="AN91" t="s">
        <v>68</v>
      </c>
      <c r="AO91" t="s">
        <v>209</v>
      </c>
      <c r="AP91" t="s">
        <v>75</v>
      </c>
    </row>
    <row r="92" spans="1:42" x14ac:dyDescent="0.3">
      <c r="A92" t="s">
        <v>210</v>
      </c>
      <c r="B92" t="s">
        <v>85</v>
      </c>
      <c r="C92" s="1">
        <v>42307</v>
      </c>
      <c r="D92">
        <v>75</v>
      </c>
      <c r="E92">
        <v>75</v>
      </c>
      <c r="F92" t="s">
        <v>44</v>
      </c>
      <c r="G92" t="s">
        <v>44</v>
      </c>
      <c r="H92" t="s">
        <v>44</v>
      </c>
      <c r="I92">
        <v>89.568375990199996</v>
      </c>
      <c r="J92" t="s">
        <v>48</v>
      </c>
      <c r="K92">
        <v>33168068</v>
      </c>
      <c r="L92" t="s">
        <v>46</v>
      </c>
      <c r="M92">
        <v>1381.3797269736799</v>
      </c>
      <c r="N92" t="s">
        <v>86</v>
      </c>
      <c r="O92">
        <v>1.5020853863311499E-2</v>
      </c>
      <c r="P92" t="s">
        <v>48</v>
      </c>
      <c r="Q92">
        <v>89.536715934358298</v>
      </c>
      <c r="R92" t="s">
        <v>48</v>
      </c>
      <c r="S92">
        <v>0.94180976081800005</v>
      </c>
      <c r="T92">
        <v>0.85</v>
      </c>
      <c r="U92" t="s">
        <v>48</v>
      </c>
      <c r="V92">
        <v>0.96026648281100002</v>
      </c>
      <c r="W92" t="s">
        <v>48</v>
      </c>
      <c r="X92">
        <v>0.92327191361700001</v>
      </c>
      <c r="Y92" t="s">
        <v>48</v>
      </c>
      <c r="Z92">
        <v>0.84094804639099996</v>
      </c>
      <c r="AA92" t="s">
        <v>48</v>
      </c>
      <c r="AB92" s="2">
        <v>1.9211578159699999E-9</v>
      </c>
      <c r="AC92" s="2">
        <v>1.7277177666400001E-37</v>
      </c>
      <c r="AD92">
        <v>0</v>
      </c>
      <c r="AE92">
        <v>-5.3638542418699999E-4</v>
      </c>
      <c r="AF92" t="s">
        <v>45</v>
      </c>
      <c r="AG92">
        <v>0</v>
      </c>
      <c r="AH92">
        <v>-4.63938534634E-4</v>
      </c>
      <c r="AI92" t="s">
        <v>48</v>
      </c>
      <c r="AJ92" t="s">
        <v>58</v>
      </c>
      <c r="AK92">
        <v>0.50916715242099997</v>
      </c>
      <c r="AL92" t="s">
        <v>45</v>
      </c>
      <c r="AM92" t="s">
        <v>211</v>
      </c>
      <c r="AN92" t="s">
        <v>68</v>
      </c>
      <c r="AO92" t="s">
        <v>211</v>
      </c>
      <c r="AP92" t="s">
        <v>75</v>
      </c>
    </row>
    <row r="93" spans="1:42" x14ac:dyDescent="0.3">
      <c r="A93" t="s">
        <v>212</v>
      </c>
      <c r="B93" t="s">
        <v>85</v>
      </c>
      <c r="C93" s="1">
        <v>42311</v>
      </c>
      <c r="D93">
        <v>151</v>
      </c>
      <c r="E93">
        <v>151</v>
      </c>
      <c r="F93" t="s">
        <v>44</v>
      </c>
      <c r="G93" t="s">
        <v>44</v>
      </c>
      <c r="H93" t="s">
        <v>44</v>
      </c>
      <c r="I93">
        <v>96.111128316899993</v>
      </c>
      <c r="J93" t="s">
        <v>48</v>
      </c>
      <c r="K93">
        <v>17192399</v>
      </c>
      <c r="L93" t="s">
        <v>46</v>
      </c>
      <c r="M93">
        <v>883.23977901785702</v>
      </c>
      <c r="N93" t="s">
        <v>46</v>
      </c>
      <c r="O93">
        <v>2.1427964401709399E-2</v>
      </c>
      <c r="P93" t="s">
        <v>48</v>
      </c>
      <c r="Q93">
        <v>96.091710757170802</v>
      </c>
      <c r="R93" t="s">
        <v>48</v>
      </c>
      <c r="S93">
        <v>0.966518060284</v>
      </c>
      <c r="T93">
        <v>0.8</v>
      </c>
      <c r="U93" t="s">
        <v>48</v>
      </c>
      <c r="V93">
        <v>0.97475738401400003</v>
      </c>
      <c r="W93" t="s">
        <v>48</v>
      </c>
      <c r="X93">
        <v>0.95883603727900002</v>
      </c>
      <c r="Y93" t="s">
        <v>48</v>
      </c>
      <c r="Z93">
        <v>0.95412926422199995</v>
      </c>
      <c r="AA93" t="s">
        <v>48</v>
      </c>
      <c r="AB93">
        <v>6.3959440650300005E-4</v>
      </c>
      <c r="AC93" t="s">
        <v>61</v>
      </c>
      <c r="AD93">
        <v>0</v>
      </c>
      <c r="AE93">
        <v>-2.7215046358399999E-4</v>
      </c>
      <c r="AF93" t="s">
        <v>48</v>
      </c>
      <c r="AG93">
        <v>0</v>
      </c>
      <c r="AH93">
        <v>-3.4015713274300003E-4</v>
      </c>
      <c r="AI93" t="s">
        <v>48</v>
      </c>
      <c r="AJ93" t="s">
        <v>58</v>
      </c>
      <c r="AK93">
        <v>0.41561581967799999</v>
      </c>
      <c r="AL93" t="s">
        <v>45</v>
      </c>
      <c r="AM93" t="s">
        <v>213</v>
      </c>
      <c r="AN93" t="s">
        <v>68</v>
      </c>
      <c r="AO93" t="s">
        <v>213</v>
      </c>
      <c r="AP93" t="s">
        <v>75</v>
      </c>
    </row>
    <row r="94" spans="1:42" x14ac:dyDescent="0.3">
      <c r="A94" t="s">
        <v>214</v>
      </c>
      <c r="B94" t="s">
        <v>85</v>
      </c>
      <c r="C94" s="1">
        <v>42313</v>
      </c>
      <c r="D94">
        <v>151</v>
      </c>
      <c r="E94">
        <v>151</v>
      </c>
      <c r="F94" t="s">
        <v>44</v>
      </c>
      <c r="G94" t="s">
        <v>44</v>
      </c>
      <c r="H94" t="s">
        <v>44</v>
      </c>
      <c r="I94">
        <v>96.081219546</v>
      </c>
      <c r="J94" t="s">
        <v>48</v>
      </c>
      <c r="K94">
        <v>17316625</v>
      </c>
      <c r="L94" t="s">
        <v>46</v>
      </c>
      <c r="M94">
        <v>888.56528125</v>
      </c>
      <c r="N94" t="s">
        <v>46</v>
      </c>
      <c r="O94">
        <v>2.4517491813357099E-2</v>
      </c>
      <c r="P94" t="s">
        <v>48</v>
      </c>
      <c r="Q94">
        <v>96.175316947854895</v>
      </c>
      <c r="R94" t="s">
        <v>48</v>
      </c>
      <c r="S94">
        <v>0.96612703804199995</v>
      </c>
      <c r="T94">
        <v>0.8</v>
      </c>
      <c r="U94" t="s">
        <v>48</v>
      </c>
      <c r="V94">
        <v>0.976680058874</v>
      </c>
      <c r="W94" t="s">
        <v>48</v>
      </c>
      <c r="X94">
        <v>0.95674864874300003</v>
      </c>
      <c r="Y94" t="s">
        <v>48</v>
      </c>
      <c r="Z94">
        <v>0.84094804639099996</v>
      </c>
      <c r="AA94" t="s">
        <v>48</v>
      </c>
      <c r="AB94" s="2">
        <v>7.3533420561600004E-9</v>
      </c>
      <c r="AC94" s="2">
        <v>2.5765698485899999E-25</v>
      </c>
      <c r="AD94">
        <v>0</v>
      </c>
      <c r="AE94">
        <v>-2.03369706953E-4</v>
      </c>
      <c r="AF94" t="s">
        <v>48</v>
      </c>
      <c r="AG94">
        <v>0</v>
      </c>
      <c r="AH94">
        <v>-2.7243497771200001E-4</v>
      </c>
      <c r="AI94" t="s">
        <v>48</v>
      </c>
      <c r="AJ94" t="s">
        <v>58</v>
      </c>
      <c r="AK94">
        <v>1.77251741407</v>
      </c>
      <c r="AL94" t="s">
        <v>45</v>
      </c>
      <c r="AM94" t="s">
        <v>215</v>
      </c>
      <c r="AN94" t="s">
        <v>68</v>
      </c>
      <c r="AO94" t="s">
        <v>215</v>
      </c>
      <c r="AP94" t="s">
        <v>75</v>
      </c>
    </row>
    <row r="95" spans="1:42" x14ac:dyDescent="0.3">
      <c r="A95" t="s">
        <v>216</v>
      </c>
      <c r="B95" t="s">
        <v>85</v>
      </c>
      <c r="C95" s="1">
        <v>42324</v>
      </c>
      <c r="D95">
        <v>151</v>
      </c>
      <c r="E95">
        <v>151</v>
      </c>
      <c r="F95" t="s">
        <v>44</v>
      </c>
      <c r="G95" t="s">
        <v>44</v>
      </c>
      <c r="H95" t="s">
        <v>44</v>
      </c>
      <c r="I95">
        <v>95.130298117300001</v>
      </c>
      <c r="J95" t="s">
        <v>48</v>
      </c>
      <c r="K95">
        <v>13144452</v>
      </c>
      <c r="L95" t="s">
        <v>46</v>
      </c>
      <c r="M95">
        <v>672.69443303571404</v>
      </c>
      <c r="N95" t="s">
        <v>46</v>
      </c>
      <c r="O95">
        <v>7.4364927325572996E-2</v>
      </c>
      <c r="P95" t="s">
        <v>48</v>
      </c>
      <c r="Q95">
        <v>94.889837077204106</v>
      </c>
      <c r="R95" t="s">
        <v>48</v>
      </c>
      <c r="S95">
        <v>0.95686926082400003</v>
      </c>
      <c r="T95">
        <v>0.8</v>
      </c>
      <c r="U95" t="s">
        <v>48</v>
      </c>
      <c r="V95">
        <v>0.96856633319499996</v>
      </c>
      <c r="W95" t="s">
        <v>48</v>
      </c>
      <c r="X95">
        <v>0.94432334499699999</v>
      </c>
      <c r="Y95" t="s">
        <v>48</v>
      </c>
      <c r="Z95">
        <v>0.95412926422199995</v>
      </c>
      <c r="AA95" t="s">
        <v>48</v>
      </c>
      <c r="AB95">
        <v>1.61972415831E-3</v>
      </c>
      <c r="AC95" s="2">
        <v>1.4816734641900001E-6</v>
      </c>
      <c r="AD95">
        <v>0</v>
      </c>
      <c r="AE95">
        <v>-2.9535373924200001E-4</v>
      </c>
      <c r="AF95" t="s">
        <v>48</v>
      </c>
      <c r="AG95">
        <v>0</v>
      </c>
      <c r="AH95">
        <v>-5.3053691604399995E-4</v>
      </c>
      <c r="AI95" t="s">
        <v>45</v>
      </c>
      <c r="AJ95" t="s">
        <v>58</v>
      </c>
      <c r="AK95">
        <v>0.177110415494</v>
      </c>
      <c r="AL95" t="s">
        <v>45</v>
      </c>
      <c r="AM95" t="s">
        <v>54</v>
      </c>
      <c r="AN95" t="s">
        <v>55</v>
      </c>
      <c r="AO95" t="s">
        <v>55</v>
      </c>
      <c r="AP95" t="s">
        <v>75</v>
      </c>
    </row>
    <row r="96" spans="1:42" x14ac:dyDescent="0.3">
      <c r="A96" t="s">
        <v>217</v>
      </c>
      <c r="B96" t="s">
        <v>43</v>
      </c>
      <c r="C96" s="1">
        <v>42325</v>
      </c>
      <c r="D96">
        <v>151</v>
      </c>
      <c r="E96">
        <v>151</v>
      </c>
      <c r="F96" t="s">
        <v>44</v>
      </c>
      <c r="G96" t="s">
        <v>44</v>
      </c>
      <c r="H96" t="s">
        <v>44</v>
      </c>
      <c r="I96">
        <v>87.000475973099995</v>
      </c>
      <c r="J96" t="s">
        <v>48</v>
      </c>
      <c r="K96">
        <v>16509092</v>
      </c>
      <c r="L96" t="s">
        <v>46</v>
      </c>
      <c r="M96">
        <v>884.22564062499998</v>
      </c>
      <c r="N96" t="s">
        <v>58</v>
      </c>
      <c r="O96">
        <v>2.4563121419205101E-2</v>
      </c>
      <c r="P96" t="s">
        <v>48</v>
      </c>
      <c r="Q96">
        <v>86.791863525070696</v>
      </c>
      <c r="R96" t="s">
        <v>48</v>
      </c>
      <c r="S96">
        <v>0.86377378024200002</v>
      </c>
      <c r="T96">
        <v>0.8</v>
      </c>
      <c r="U96" t="s">
        <v>48</v>
      </c>
      <c r="V96">
        <v>0.90420268607900001</v>
      </c>
      <c r="W96" t="s">
        <v>48</v>
      </c>
      <c r="X96">
        <v>0.82099790669999995</v>
      </c>
      <c r="Y96" t="s">
        <v>48</v>
      </c>
      <c r="Z96">
        <v>0.84094804639099996</v>
      </c>
      <c r="AA96" t="s">
        <v>48</v>
      </c>
      <c r="AB96" s="2">
        <v>8.6280208173900004E-16</v>
      </c>
      <c r="AC96" t="s">
        <v>61</v>
      </c>
      <c r="AD96">
        <v>0</v>
      </c>
      <c r="AE96">
        <v>-1.22352789352E-3</v>
      </c>
      <c r="AF96" t="s">
        <v>45</v>
      </c>
      <c r="AG96">
        <v>1</v>
      </c>
      <c r="AH96">
        <v>-6.3026337542199996E-4</v>
      </c>
      <c r="AI96" t="s">
        <v>45</v>
      </c>
      <c r="AJ96" t="s">
        <v>58</v>
      </c>
      <c r="AK96">
        <v>0.51278856116899996</v>
      </c>
      <c r="AL96" t="s">
        <v>45</v>
      </c>
      <c r="AM96" t="s">
        <v>218</v>
      </c>
      <c r="AN96" t="s">
        <v>68</v>
      </c>
      <c r="AO96" t="s">
        <v>218</v>
      </c>
      <c r="AP96" t="s">
        <v>75</v>
      </c>
    </row>
    <row r="97" spans="1:42" x14ac:dyDescent="0.3">
      <c r="A97" t="s">
        <v>219</v>
      </c>
      <c r="B97" t="s">
        <v>85</v>
      </c>
      <c r="C97" s="1">
        <v>42325</v>
      </c>
      <c r="D97">
        <v>151</v>
      </c>
      <c r="E97">
        <v>151</v>
      </c>
      <c r="F97" t="s">
        <v>44</v>
      </c>
      <c r="G97" t="s">
        <v>44</v>
      </c>
      <c r="H97" t="s">
        <v>44</v>
      </c>
      <c r="I97">
        <v>94.224134848299997</v>
      </c>
      <c r="J97" t="s">
        <v>48</v>
      </c>
      <c r="K97">
        <v>17785498</v>
      </c>
      <c r="L97" t="s">
        <v>46</v>
      </c>
      <c r="M97">
        <v>905.306680803571</v>
      </c>
      <c r="N97" t="s">
        <v>46</v>
      </c>
      <c r="O97">
        <v>3.0670284097794102E-2</v>
      </c>
      <c r="P97" t="s">
        <v>48</v>
      </c>
      <c r="Q97">
        <v>94.254515688810798</v>
      </c>
      <c r="R97" t="s">
        <v>48</v>
      </c>
      <c r="S97">
        <v>0.88312797251800002</v>
      </c>
      <c r="T97">
        <v>0.8</v>
      </c>
      <c r="U97" t="s">
        <v>48</v>
      </c>
      <c r="V97">
        <v>0.91617358685600003</v>
      </c>
      <c r="W97" t="s">
        <v>48</v>
      </c>
      <c r="X97">
        <v>0.84833383068599999</v>
      </c>
      <c r="Y97" t="s">
        <v>48</v>
      </c>
      <c r="Z97">
        <v>0.84094804639099996</v>
      </c>
      <c r="AA97" t="s">
        <v>48</v>
      </c>
      <c r="AB97" s="2">
        <v>7.95924257282E-12</v>
      </c>
      <c r="AC97" t="s">
        <v>61</v>
      </c>
      <c r="AD97">
        <v>0</v>
      </c>
      <c r="AE97">
        <v>-1.2532240966400001E-3</v>
      </c>
      <c r="AF97" t="s">
        <v>45</v>
      </c>
      <c r="AG97">
        <v>0</v>
      </c>
      <c r="AH97">
        <v>-7.2137684343300001E-4</v>
      </c>
      <c r="AI97" t="s">
        <v>45</v>
      </c>
      <c r="AJ97" t="s">
        <v>58</v>
      </c>
      <c r="AK97">
        <v>0.56160824554699995</v>
      </c>
      <c r="AL97" t="s">
        <v>45</v>
      </c>
      <c r="AM97" t="s">
        <v>220</v>
      </c>
      <c r="AN97" t="s">
        <v>68</v>
      </c>
      <c r="AO97" t="s">
        <v>220</v>
      </c>
      <c r="AP97" t="s">
        <v>75</v>
      </c>
    </row>
    <row r="98" spans="1:42" x14ac:dyDescent="0.3">
      <c r="A98" t="s">
        <v>221</v>
      </c>
      <c r="B98" t="s">
        <v>85</v>
      </c>
      <c r="C98" s="1">
        <v>42333</v>
      </c>
      <c r="D98">
        <v>151</v>
      </c>
      <c r="E98">
        <v>151</v>
      </c>
      <c r="F98" t="s">
        <v>44</v>
      </c>
      <c r="G98" t="s">
        <v>44</v>
      </c>
      <c r="H98" t="s">
        <v>44</v>
      </c>
      <c r="I98">
        <v>96.650448531699993</v>
      </c>
      <c r="J98" t="s">
        <v>48</v>
      </c>
      <c r="K98">
        <v>3965190</v>
      </c>
      <c r="L98" t="s">
        <v>46</v>
      </c>
      <c r="M98">
        <v>201.24813058035701</v>
      </c>
      <c r="N98" t="s">
        <v>47</v>
      </c>
      <c r="O98">
        <v>2.8119631971761198E-2</v>
      </c>
      <c r="P98" t="s">
        <v>48</v>
      </c>
      <c r="Q98">
        <v>96.938059891006901</v>
      </c>
      <c r="R98" t="s">
        <v>48</v>
      </c>
      <c r="S98">
        <v>0.97422849212200002</v>
      </c>
      <c r="T98">
        <v>0.8</v>
      </c>
      <c r="U98" t="s">
        <v>48</v>
      </c>
      <c r="V98">
        <v>0.98297268736099996</v>
      </c>
      <c r="W98" t="s">
        <v>48</v>
      </c>
      <c r="X98">
        <v>0.96916229046199998</v>
      </c>
      <c r="Y98" t="s">
        <v>48</v>
      </c>
      <c r="Z98">
        <v>0.67793689645199995</v>
      </c>
      <c r="AA98" t="s">
        <v>48</v>
      </c>
      <c r="AB98">
        <v>6.9973928865599999E-2</v>
      </c>
      <c r="AC98">
        <v>3.0109458366300002E-3</v>
      </c>
      <c r="AD98">
        <v>0</v>
      </c>
      <c r="AE98">
        <v>-1.9200588731099999E-4</v>
      </c>
      <c r="AF98" t="s">
        <v>48</v>
      </c>
      <c r="AG98">
        <v>0</v>
      </c>
      <c r="AH98">
        <v>-3.23958042078E-4</v>
      </c>
      <c r="AI98" t="s">
        <v>48</v>
      </c>
      <c r="AJ98" t="s">
        <v>58</v>
      </c>
      <c r="AK98">
        <v>1.79775755449</v>
      </c>
      <c r="AL98" t="s">
        <v>45</v>
      </c>
      <c r="AM98" t="s">
        <v>222</v>
      </c>
      <c r="AN98" t="s">
        <v>68</v>
      </c>
      <c r="AO98" t="s">
        <v>222</v>
      </c>
      <c r="AP98" t="s">
        <v>75</v>
      </c>
    </row>
    <row r="99" spans="1:42" x14ac:dyDescent="0.3">
      <c r="A99" t="s">
        <v>223</v>
      </c>
      <c r="B99" t="s">
        <v>43</v>
      </c>
      <c r="C99" s="1">
        <v>42334</v>
      </c>
      <c r="D99">
        <v>75</v>
      </c>
      <c r="E99">
        <v>75</v>
      </c>
      <c r="F99" t="s">
        <v>44</v>
      </c>
      <c r="G99" t="s">
        <v>44</v>
      </c>
      <c r="H99" t="s">
        <v>44</v>
      </c>
      <c r="I99">
        <v>88.047697045299998</v>
      </c>
      <c r="J99" t="s">
        <v>48</v>
      </c>
      <c r="K99">
        <v>24133209</v>
      </c>
      <c r="L99" t="s">
        <v>46</v>
      </c>
      <c r="M99">
        <v>1032.20914967105</v>
      </c>
      <c r="N99" t="s">
        <v>46</v>
      </c>
      <c r="O99">
        <v>1.72888513177742E-2</v>
      </c>
      <c r="P99" t="s">
        <v>48</v>
      </c>
      <c r="Q99">
        <v>87.583847237615799</v>
      </c>
      <c r="R99" t="s">
        <v>48</v>
      </c>
      <c r="S99">
        <v>0.95346235491599995</v>
      </c>
      <c r="T99">
        <v>0.85</v>
      </c>
      <c r="U99" t="s">
        <v>48</v>
      </c>
      <c r="V99">
        <v>0.96296250697499997</v>
      </c>
      <c r="W99" t="s">
        <v>48</v>
      </c>
      <c r="X99">
        <v>0.94322865116400001</v>
      </c>
      <c r="Y99" t="s">
        <v>48</v>
      </c>
      <c r="Z99">
        <v>0.84094804639099996</v>
      </c>
      <c r="AA99" t="s">
        <v>48</v>
      </c>
      <c r="AB99">
        <v>9.3828925755000001E-2</v>
      </c>
      <c r="AC99" s="2">
        <v>1.6996204496300001E-15</v>
      </c>
      <c r="AD99">
        <v>0</v>
      </c>
      <c r="AE99">
        <v>-4.8859641163699998E-4</v>
      </c>
      <c r="AF99" t="s">
        <v>48</v>
      </c>
      <c r="AG99">
        <v>0</v>
      </c>
      <c r="AH99">
        <v>-4.7967790655300001E-4</v>
      </c>
      <c r="AI99" t="s">
        <v>48</v>
      </c>
      <c r="AJ99" t="s">
        <v>58</v>
      </c>
      <c r="AK99">
        <v>0.27264272522100003</v>
      </c>
      <c r="AL99" t="s">
        <v>45</v>
      </c>
      <c r="AM99" t="s">
        <v>54</v>
      </c>
      <c r="AN99" t="s">
        <v>55</v>
      </c>
      <c r="AO99" t="s">
        <v>55</v>
      </c>
      <c r="AP99" t="s">
        <v>75</v>
      </c>
    </row>
    <row r="100" spans="1:42" x14ac:dyDescent="0.3">
      <c r="A100" t="s">
        <v>224</v>
      </c>
      <c r="B100" t="s">
        <v>85</v>
      </c>
      <c r="C100" s="1">
        <v>42334</v>
      </c>
      <c r="D100">
        <v>75</v>
      </c>
      <c r="E100">
        <v>75</v>
      </c>
      <c r="F100" t="s">
        <v>44</v>
      </c>
      <c r="G100" t="s">
        <v>44</v>
      </c>
      <c r="H100" t="s">
        <v>44</v>
      </c>
      <c r="I100">
        <v>94.021732596899994</v>
      </c>
      <c r="J100" t="s">
        <v>48</v>
      </c>
      <c r="K100">
        <v>24949166</v>
      </c>
      <c r="L100" t="s">
        <v>46</v>
      </c>
      <c r="M100">
        <v>1025.48290789473</v>
      </c>
      <c r="N100" t="s">
        <v>46</v>
      </c>
      <c r="O100">
        <v>2.96555274429329E-2</v>
      </c>
      <c r="P100" t="s">
        <v>48</v>
      </c>
      <c r="Q100">
        <v>93.808298572190907</v>
      </c>
      <c r="R100" t="s">
        <v>48</v>
      </c>
      <c r="S100">
        <v>0.96822286133400004</v>
      </c>
      <c r="T100">
        <v>0.85</v>
      </c>
      <c r="U100" t="s">
        <v>48</v>
      </c>
      <c r="V100">
        <v>0.97531885434599996</v>
      </c>
      <c r="W100" t="s">
        <v>48</v>
      </c>
      <c r="X100">
        <v>0.96184616191200001</v>
      </c>
      <c r="Y100" t="s">
        <v>48</v>
      </c>
      <c r="Z100">
        <v>0.95412926422199995</v>
      </c>
      <c r="AA100" t="s">
        <v>48</v>
      </c>
      <c r="AB100">
        <v>0.19219668032600001</v>
      </c>
      <c r="AC100" t="s">
        <v>61</v>
      </c>
      <c r="AD100">
        <v>0</v>
      </c>
      <c r="AE100">
        <v>-3.0116585208799998E-4</v>
      </c>
      <c r="AF100" t="s">
        <v>48</v>
      </c>
      <c r="AG100">
        <v>0</v>
      </c>
      <c r="AH100">
        <v>-3.3189306389299998E-4</v>
      </c>
      <c r="AI100" t="s">
        <v>48</v>
      </c>
      <c r="AJ100" t="s">
        <v>58</v>
      </c>
      <c r="AK100">
        <v>0.27535130469800001</v>
      </c>
      <c r="AL100" t="s">
        <v>45</v>
      </c>
      <c r="AM100" t="s">
        <v>225</v>
      </c>
      <c r="AN100" t="s">
        <v>68</v>
      </c>
      <c r="AO100" t="s">
        <v>225</v>
      </c>
      <c r="AP100" t="s">
        <v>75</v>
      </c>
    </row>
    <row r="101" spans="1:42" x14ac:dyDescent="0.3">
      <c r="A101" t="s">
        <v>226</v>
      </c>
      <c r="B101" t="s">
        <v>43</v>
      </c>
      <c r="C101" s="1">
        <v>42335</v>
      </c>
      <c r="D101">
        <v>75</v>
      </c>
      <c r="E101">
        <v>75</v>
      </c>
      <c r="F101" t="s">
        <v>44</v>
      </c>
      <c r="G101" t="s">
        <v>44</v>
      </c>
      <c r="H101" t="s">
        <v>44</v>
      </c>
      <c r="I101">
        <v>90.538954495200002</v>
      </c>
      <c r="J101" t="s">
        <v>48</v>
      </c>
      <c r="K101">
        <v>24073552</v>
      </c>
      <c r="L101" t="s">
        <v>46</v>
      </c>
      <c r="M101">
        <v>1002.82648190789</v>
      </c>
      <c r="N101" t="s">
        <v>46</v>
      </c>
      <c r="O101">
        <v>2.2959187527919599E-2</v>
      </c>
      <c r="P101" t="s">
        <v>48</v>
      </c>
      <c r="Q101">
        <v>90.088876565124906</v>
      </c>
      <c r="R101" t="s">
        <v>48</v>
      </c>
      <c r="S101">
        <v>0.95458333093900005</v>
      </c>
      <c r="T101">
        <v>0.85</v>
      </c>
      <c r="U101" t="s">
        <v>48</v>
      </c>
      <c r="V101">
        <v>0.96258212276599997</v>
      </c>
      <c r="W101" t="s">
        <v>48</v>
      </c>
      <c r="X101">
        <v>0.94624984464299999</v>
      </c>
      <c r="Y101" t="s">
        <v>48</v>
      </c>
      <c r="Z101">
        <v>0.95412926422199995</v>
      </c>
      <c r="AA101" t="s">
        <v>48</v>
      </c>
      <c r="AB101">
        <v>0.124299908284</v>
      </c>
      <c r="AC101" t="s">
        <v>61</v>
      </c>
      <c r="AD101">
        <v>0</v>
      </c>
      <c r="AE101">
        <v>-5.7536143345700004E-4</v>
      </c>
      <c r="AF101" t="s">
        <v>45</v>
      </c>
      <c r="AG101">
        <v>0</v>
      </c>
      <c r="AH101">
        <v>-5.1622232529299999E-4</v>
      </c>
      <c r="AI101" t="s">
        <v>45</v>
      </c>
      <c r="AJ101" t="s">
        <v>58</v>
      </c>
      <c r="AK101">
        <v>0.567389936481</v>
      </c>
      <c r="AL101" t="s">
        <v>45</v>
      </c>
      <c r="AM101" t="s">
        <v>54</v>
      </c>
      <c r="AN101" t="s">
        <v>55</v>
      </c>
      <c r="AO101" t="s">
        <v>55</v>
      </c>
      <c r="AP101" t="s">
        <v>75</v>
      </c>
    </row>
    <row r="102" spans="1:42" x14ac:dyDescent="0.3">
      <c r="A102" t="s">
        <v>227</v>
      </c>
      <c r="B102" t="s">
        <v>85</v>
      </c>
      <c r="C102" s="1">
        <v>42339</v>
      </c>
      <c r="D102">
        <v>151</v>
      </c>
      <c r="E102">
        <v>151</v>
      </c>
      <c r="F102" t="s">
        <v>44</v>
      </c>
      <c r="G102" t="s">
        <v>44</v>
      </c>
      <c r="H102" t="s">
        <v>44</v>
      </c>
      <c r="I102">
        <v>93.147036526799994</v>
      </c>
      <c r="J102" t="s">
        <v>48</v>
      </c>
      <c r="K102">
        <v>20354768</v>
      </c>
      <c r="L102" t="s">
        <v>46</v>
      </c>
      <c r="M102">
        <v>1062.14038616071</v>
      </c>
      <c r="N102" t="s">
        <v>58</v>
      </c>
      <c r="O102">
        <v>1.99289816362637E-2</v>
      </c>
      <c r="P102" t="s">
        <v>48</v>
      </c>
      <c r="Q102">
        <v>93.627715041332905</v>
      </c>
      <c r="R102" t="s">
        <v>48</v>
      </c>
      <c r="S102">
        <v>0.95728713036900004</v>
      </c>
      <c r="T102">
        <v>0.8</v>
      </c>
      <c r="U102" t="s">
        <v>48</v>
      </c>
      <c r="V102">
        <v>0.96997237187999996</v>
      </c>
      <c r="W102" t="s">
        <v>48</v>
      </c>
      <c r="X102">
        <v>0.944853730429</v>
      </c>
      <c r="Y102" t="s">
        <v>48</v>
      </c>
      <c r="Z102">
        <v>0.95412926422199995</v>
      </c>
      <c r="AA102" t="s">
        <v>48</v>
      </c>
      <c r="AB102" s="2">
        <v>2.00417094754E-9</v>
      </c>
      <c r="AC102" t="s">
        <v>61</v>
      </c>
      <c r="AD102">
        <v>0</v>
      </c>
      <c r="AE102">
        <v>-2.20884542176E-4</v>
      </c>
      <c r="AF102" t="s">
        <v>48</v>
      </c>
      <c r="AG102">
        <v>0</v>
      </c>
      <c r="AH102">
        <v>-3.64600697324E-4</v>
      </c>
      <c r="AI102" t="s">
        <v>48</v>
      </c>
      <c r="AJ102" t="s">
        <v>58</v>
      </c>
      <c r="AK102">
        <v>1.8796061451199999</v>
      </c>
      <c r="AL102" t="s">
        <v>45</v>
      </c>
      <c r="AM102" t="s">
        <v>222</v>
      </c>
      <c r="AN102" t="s">
        <v>68</v>
      </c>
      <c r="AO102" t="s">
        <v>222</v>
      </c>
      <c r="AP102" t="s">
        <v>75</v>
      </c>
    </row>
    <row r="103" spans="1:42" x14ac:dyDescent="0.3">
      <c r="A103" t="s">
        <v>228</v>
      </c>
      <c r="B103" t="s">
        <v>43</v>
      </c>
      <c r="C103" s="1">
        <v>42341</v>
      </c>
      <c r="D103">
        <v>151</v>
      </c>
      <c r="E103">
        <v>151</v>
      </c>
      <c r="F103" t="s">
        <v>44</v>
      </c>
      <c r="G103" t="s">
        <v>44</v>
      </c>
      <c r="H103" t="s">
        <v>44</v>
      </c>
      <c r="I103">
        <v>86.162169955099998</v>
      </c>
      <c r="J103" t="s">
        <v>48</v>
      </c>
      <c r="K103">
        <v>16734072</v>
      </c>
      <c r="L103" t="s">
        <v>46</v>
      </c>
      <c r="M103">
        <v>890.06572991071403</v>
      </c>
      <c r="N103" t="s">
        <v>58</v>
      </c>
      <c r="O103">
        <v>4.8268859126876999E-2</v>
      </c>
      <c r="P103" t="s">
        <v>48</v>
      </c>
      <c r="Q103">
        <v>84.236135601334993</v>
      </c>
      <c r="R103" t="s">
        <v>48</v>
      </c>
      <c r="S103">
        <v>0.92677964221800002</v>
      </c>
      <c r="T103">
        <v>0.8</v>
      </c>
      <c r="U103" t="s">
        <v>48</v>
      </c>
      <c r="V103">
        <v>0.94416356280400004</v>
      </c>
      <c r="W103" t="s">
        <v>48</v>
      </c>
      <c r="X103">
        <v>0.90681103711199995</v>
      </c>
      <c r="Y103" t="s">
        <v>48</v>
      </c>
      <c r="Z103">
        <v>0.95412926422199995</v>
      </c>
      <c r="AA103" t="s">
        <v>48</v>
      </c>
      <c r="AB103" s="2">
        <v>1.2133542212599999E-6</v>
      </c>
      <c r="AC103" t="s">
        <v>61</v>
      </c>
      <c r="AD103">
        <v>0</v>
      </c>
      <c r="AE103">
        <v>-3.6369716406300001E-4</v>
      </c>
      <c r="AF103" t="s">
        <v>48</v>
      </c>
      <c r="AG103">
        <v>0</v>
      </c>
      <c r="AH103">
        <v>-6.50958249542E-4</v>
      </c>
      <c r="AI103" t="s">
        <v>45</v>
      </c>
      <c r="AJ103" t="s">
        <v>58</v>
      </c>
      <c r="AK103">
        <v>0.47912038901300003</v>
      </c>
      <c r="AL103" t="s">
        <v>45</v>
      </c>
      <c r="AM103" t="s">
        <v>229</v>
      </c>
      <c r="AN103" t="s">
        <v>229</v>
      </c>
      <c r="AO103" t="s">
        <v>68</v>
      </c>
      <c r="AP103" t="s">
        <v>75</v>
      </c>
    </row>
    <row r="104" spans="1:42" x14ac:dyDescent="0.3">
      <c r="A104" t="s">
        <v>230</v>
      </c>
      <c r="B104" t="s">
        <v>43</v>
      </c>
      <c r="C104" s="1">
        <v>42346</v>
      </c>
      <c r="D104">
        <v>151</v>
      </c>
      <c r="E104">
        <v>151</v>
      </c>
      <c r="F104" t="s">
        <v>44</v>
      </c>
      <c r="G104" t="s">
        <v>44</v>
      </c>
      <c r="H104" t="s">
        <v>44</v>
      </c>
      <c r="I104">
        <v>97.440917600600002</v>
      </c>
      <c r="J104" t="s">
        <v>48</v>
      </c>
      <c r="K104">
        <v>5807543</v>
      </c>
      <c r="L104" t="s">
        <v>46</v>
      </c>
      <c r="M104">
        <v>293.20638392857097</v>
      </c>
      <c r="N104" t="s">
        <v>47</v>
      </c>
      <c r="O104">
        <v>3.6816969560701199E-2</v>
      </c>
      <c r="P104" t="s">
        <v>48</v>
      </c>
      <c r="Q104">
        <v>97.448568300021606</v>
      </c>
      <c r="R104" t="s">
        <v>48</v>
      </c>
      <c r="S104">
        <v>0.96505398573599999</v>
      </c>
      <c r="T104">
        <v>0.8</v>
      </c>
      <c r="U104" t="s">
        <v>48</v>
      </c>
      <c r="V104">
        <v>0.97299516136399999</v>
      </c>
      <c r="W104" t="s">
        <v>48</v>
      </c>
      <c r="X104">
        <v>0.957859050293</v>
      </c>
      <c r="Y104" t="s">
        <v>48</v>
      </c>
      <c r="Z104">
        <v>0.95412926422199995</v>
      </c>
      <c r="AA104" t="s">
        <v>48</v>
      </c>
      <c r="AB104">
        <v>0.129368767833</v>
      </c>
      <c r="AC104" t="s">
        <v>61</v>
      </c>
      <c r="AD104">
        <v>0</v>
      </c>
      <c r="AE104">
        <v>-3.6542158271799999E-4</v>
      </c>
      <c r="AF104" t="s">
        <v>48</v>
      </c>
      <c r="AG104">
        <v>0</v>
      </c>
      <c r="AH104">
        <v>-4.3495768909600002E-4</v>
      </c>
      <c r="AI104" t="s">
        <v>48</v>
      </c>
      <c r="AJ104" t="s">
        <v>58</v>
      </c>
      <c r="AK104">
        <v>0.48404484745199999</v>
      </c>
      <c r="AL104" t="s">
        <v>45</v>
      </c>
      <c r="AM104" t="s">
        <v>54</v>
      </c>
      <c r="AN104" t="s">
        <v>55</v>
      </c>
      <c r="AO104" t="s">
        <v>55</v>
      </c>
      <c r="AP104" t="s">
        <v>75</v>
      </c>
    </row>
    <row r="105" spans="1:42" x14ac:dyDescent="0.3">
      <c r="A105" t="s">
        <v>231</v>
      </c>
      <c r="B105" t="s">
        <v>85</v>
      </c>
      <c r="C105" s="1">
        <v>42348</v>
      </c>
      <c r="D105">
        <v>151</v>
      </c>
      <c r="E105">
        <v>151</v>
      </c>
      <c r="F105" t="s">
        <v>44</v>
      </c>
      <c r="G105" t="s">
        <v>44</v>
      </c>
      <c r="H105" t="s">
        <v>44</v>
      </c>
      <c r="I105">
        <v>91.752586765499998</v>
      </c>
      <c r="J105" t="s">
        <v>48</v>
      </c>
      <c r="K105">
        <v>18225198</v>
      </c>
      <c r="L105" t="s">
        <v>46</v>
      </c>
      <c r="M105">
        <v>951.63533035714204</v>
      </c>
      <c r="N105" t="s">
        <v>58</v>
      </c>
      <c r="O105">
        <v>4.9607883314839403E-2</v>
      </c>
      <c r="P105" t="s">
        <v>48</v>
      </c>
      <c r="Q105">
        <v>91.493396455588893</v>
      </c>
      <c r="R105" t="s">
        <v>48</v>
      </c>
      <c r="S105">
        <v>0.93901602070500001</v>
      </c>
      <c r="T105">
        <v>0.8</v>
      </c>
      <c r="U105" t="s">
        <v>48</v>
      </c>
      <c r="V105">
        <v>0.955645097838</v>
      </c>
      <c r="W105" t="s">
        <v>48</v>
      </c>
      <c r="X105">
        <v>0.92065747006499998</v>
      </c>
      <c r="Y105" t="s">
        <v>48</v>
      </c>
      <c r="Z105">
        <v>0.95412926422199995</v>
      </c>
      <c r="AA105" t="s">
        <v>48</v>
      </c>
      <c r="AB105" s="2">
        <v>6.5735774234200006E-5</v>
      </c>
      <c r="AC105" t="s">
        <v>61</v>
      </c>
      <c r="AD105">
        <v>0</v>
      </c>
      <c r="AE105">
        <v>-4.0901687012200001E-4</v>
      </c>
      <c r="AF105" t="s">
        <v>48</v>
      </c>
      <c r="AG105">
        <v>0</v>
      </c>
      <c r="AH105">
        <v>-7.2147373905999998E-4</v>
      </c>
      <c r="AI105" t="s">
        <v>45</v>
      </c>
      <c r="AJ105" t="s">
        <v>58</v>
      </c>
      <c r="AK105">
        <v>0.29820784971199998</v>
      </c>
      <c r="AL105" t="s">
        <v>45</v>
      </c>
      <c r="AM105" t="s">
        <v>54</v>
      </c>
      <c r="AN105" t="s">
        <v>55</v>
      </c>
      <c r="AO105" t="s">
        <v>55</v>
      </c>
      <c r="AP105" t="s">
        <v>75</v>
      </c>
    </row>
    <row r="106" spans="1:42" x14ac:dyDescent="0.3">
      <c r="A106" t="s">
        <v>232</v>
      </c>
      <c r="B106" t="s">
        <v>43</v>
      </c>
      <c r="C106" s="1">
        <v>42354</v>
      </c>
      <c r="D106">
        <v>151</v>
      </c>
      <c r="E106">
        <v>151</v>
      </c>
      <c r="F106" t="s">
        <v>44</v>
      </c>
      <c r="G106" t="s">
        <v>44</v>
      </c>
      <c r="H106" t="s">
        <v>44</v>
      </c>
      <c r="I106">
        <v>93.727882837199999</v>
      </c>
      <c r="J106" t="s">
        <v>48</v>
      </c>
      <c r="K106">
        <v>17003866</v>
      </c>
      <c r="L106" t="s">
        <v>46</v>
      </c>
      <c r="M106">
        <v>880.71034821428498</v>
      </c>
      <c r="N106" t="s">
        <v>46</v>
      </c>
      <c r="O106">
        <v>3.67448011626497E-2</v>
      </c>
      <c r="P106" t="s">
        <v>48</v>
      </c>
      <c r="Q106">
        <v>93.964202606038498</v>
      </c>
      <c r="R106" t="s">
        <v>48</v>
      </c>
      <c r="S106">
        <v>0.94990950881400005</v>
      </c>
      <c r="T106">
        <v>0.8</v>
      </c>
      <c r="U106" t="s">
        <v>48</v>
      </c>
      <c r="V106">
        <v>0.96256890455800004</v>
      </c>
      <c r="W106" t="s">
        <v>48</v>
      </c>
      <c r="X106">
        <v>0.93699710204499997</v>
      </c>
      <c r="Y106" t="s">
        <v>48</v>
      </c>
      <c r="Z106">
        <v>0.95412926422199995</v>
      </c>
      <c r="AA106" t="s">
        <v>48</v>
      </c>
      <c r="AB106" s="2">
        <v>4.5632568731700001E-6</v>
      </c>
      <c r="AC106" t="s">
        <v>61</v>
      </c>
      <c r="AD106">
        <v>0</v>
      </c>
      <c r="AE106">
        <v>-3.5202591800499998E-4</v>
      </c>
      <c r="AF106" t="s">
        <v>48</v>
      </c>
      <c r="AG106">
        <v>0</v>
      </c>
      <c r="AH106">
        <v>-5.7531567579400004E-4</v>
      </c>
      <c r="AI106" t="s">
        <v>45</v>
      </c>
      <c r="AJ106" t="s">
        <v>58</v>
      </c>
      <c r="AK106">
        <v>0.58674420913299996</v>
      </c>
      <c r="AL106" t="s">
        <v>45</v>
      </c>
      <c r="AM106" t="s">
        <v>233</v>
      </c>
      <c r="AN106" t="s">
        <v>68</v>
      </c>
      <c r="AO106" t="s">
        <v>233</v>
      </c>
      <c r="AP106" t="s">
        <v>75</v>
      </c>
    </row>
    <row r="107" spans="1:42" x14ac:dyDescent="0.3">
      <c r="A107" t="s">
        <v>234</v>
      </c>
      <c r="B107" t="s">
        <v>85</v>
      </c>
      <c r="C107" s="1">
        <v>42355</v>
      </c>
      <c r="D107">
        <v>151</v>
      </c>
      <c r="E107">
        <v>151</v>
      </c>
      <c r="F107" t="s">
        <v>44</v>
      </c>
      <c r="G107" t="s">
        <v>44</v>
      </c>
      <c r="H107" t="s">
        <v>44</v>
      </c>
      <c r="I107">
        <v>58.354217730899997</v>
      </c>
      <c r="J107" t="s">
        <v>45</v>
      </c>
      <c r="K107">
        <v>4092271</v>
      </c>
      <c r="L107" t="s">
        <v>46</v>
      </c>
      <c r="M107">
        <v>204.08912548828101</v>
      </c>
      <c r="N107" t="s">
        <v>47</v>
      </c>
      <c r="O107">
        <v>0.28006978094868601</v>
      </c>
      <c r="P107" t="s">
        <v>45</v>
      </c>
      <c r="Q107">
        <v>55.659412996892698</v>
      </c>
      <c r="R107" t="s">
        <v>45</v>
      </c>
      <c r="S107">
        <v>0.92478245871499998</v>
      </c>
      <c r="T107">
        <v>0.8</v>
      </c>
      <c r="U107" t="s">
        <v>48</v>
      </c>
      <c r="V107">
        <v>0.94271373995899999</v>
      </c>
      <c r="W107" t="s">
        <v>48</v>
      </c>
      <c r="X107">
        <v>0.910613678082</v>
      </c>
      <c r="Y107" t="s">
        <v>48</v>
      </c>
      <c r="Z107">
        <v>0.84094804639099996</v>
      </c>
      <c r="AA107" t="s">
        <v>48</v>
      </c>
      <c r="AB107">
        <v>1.6952055589299998E-2</v>
      </c>
      <c r="AC107">
        <v>2.9975344601099998E-4</v>
      </c>
      <c r="AD107">
        <v>0</v>
      </c>
      <c r="AE107">
        <v>-4.1345691747999999E-4</v>
      </c>
      <c r="AF107" t="s">
        <v>48</v>
      </c>
      <c r="AG107">
        <v>0</v>
      </c>
      <c r="AH107">
        <v>-7.6262668669499999E-4</v>
      </c>
      <c r="AI107" t="s">
        <v>45</v>
      </c>
      <c r="AJ107" t="s">
        <v>58</v>
      </c>
      <c r="AK107">
        <v>0.24431872663599999</v>
      </c>
      <c r="AL107" t="s">
        <v>45</v>
      </c>
      <c r="AM107" t="s">
        <v>54</v>
      </c>
      <c r="AN107" t="s">
        <v>55</v>
      </c>
      <c r="AO107" t="s">
        <v>55</v>
      </c>
      <c r="AP107" t="s">
        <v>75</v>
      </c>
    </row>
    <row r="108" spans="1:42" x14ac:dyDescent="0.3">
      <c r="A108" t="s">
        <v>235</v>
      </c>
      <c r="B108" t="s">
        <v>43</v>
      </c>
      <c r="C108" s="1">
        <v>42361</v>
      </c>
      <c r="D108">
        <v>75</v>
      </c>
      <c r="E108">
        <v>75</v>
      </c>
      <c r="F108" t="s">
        <v>44</v>
      </c>
      <c r="G108" t="s">
        <v>44</v>
      </c>
      <c r="H108" t="s">
        <v>44</v>
      </c>
      <c r="I108">
        <v>92.613190395800004</v>
      </c>
      <c r="J108" t="s">
        <v>48</v>
      </c>
      <c r="K108">
        <v>23635202</v>
      </c>
      <c r="L108" t="s">
        <v>46</v>
      </c>
      <c r="M108">
        <v>977.03591776315704</v>
      </c>
      <c r="N108" t="s">
        <v>46</v>
      </c>
      <c r="O108">
        <v>1.68597526073202E-2</v>
      </c>
      <c r="P108" t="s">
        <v>48</v>
      </c>
      <c r="Q108">
        <v>92.231783316835504</v>
      </c>
      <c r="R108" t="s">
        <v>48</v>
      </c>
      <c r="S108">
        <v>0.94189343858999997</v>
      </c>
      <c r="T108">
        <v>0.85</v>
      </c>
      <c r="U108" t="s">
        <v>48</v>
      </c>
      <c r="V108">
        <v>0.96570195253699997</v>
      </c>
      <c r="W108" t="s">
        <v>48</v>
      </c>
      <c r="X108">
        <v>0.91522151520700001</v>
      </c>
      <c r="Y108" t="s">
        <v>48</v>
      </c>
      <c r="Z108">
        <v>0.50765795335700004</v>
      </c>
      <c r="AA108" t="s">
        <v>48</v>
      </c>
      <c r="AB108" s="2">
        <v>8.2817229764900001E-14</v>
      </c>
      <c r="AC108" t="s">
        <v>61</v>
      </c>
      <c r="AD108">
        <v>0</v>
      </c>
      <c r="AE108">
        <v>-7.0693039152000005E-4</v>
      </c>
      <c r="AF108" t="s">
        <v>45</v>
      </c>
      <c r="AG108">
        <v>1</v>
      </c>
      <c r="AH108">
        <v>-1.8884238739899999E-3</v>
      </c>
      <c r="AI108" t="s">
        <v>45</v>
      </c>
      <c r="AJ108" t="s">
        <v>58</v>
      </c>
      <c r="AK108">
        <v>0.42725361300699999</v>
      </c>
      <c r="AL108" t="s">
        <v>45</v>
      </c>
      <c r="AM108" t="s">
        <v>54</v>
      </c>
      <c r="AN108" t="s">
        <v>55</v>
      </c>
      <c r="AO108" t="s">
        <v>55</v>
      </c>
      <c r="AP108" t="s">
        <v>75</v>
      </c>
    </row>
    <row r="109" spans="1:42" x14ac:dyDescent="0.3">
      <c r="A109" t="s">
        <v>236</v>
      </c>
      <c r="B109" t="s">
        <v>85</v>
      </c>
      <c r="C109" s="1">
        <v>42361</v>
      </c>
      <c r="D109">
        <v>75</v>
      </c>
      <c r="E109">
        <v>75</v>
      </c>
      <c r="F109" t="s">
        <v>44</v>
      </c>
      <c r="G109" t="s">
        <v>44</v>
      </c>
      <c r="H109" t="s">
        <v>44</v>
      </c>
      <c r="I109">
        <v>87.7109957511</v>
      </c>
      <c r="J109" t="s">
        <v>48</v>
      </c>
      <c r="K109">
        <v>26108005</v>
      </c>
      <c r="L109" t="s">
        <v>46</v>
      </c>
      <c r="M109">
        <v>1077.9707006578899</v>
      </c>
      <c r="N109" t="s">
        <v>58</v>
      </c>
      <c r="O109">
        <v>1.5685663965038399E-2</v>
      </c>
      <c r="P109" t="s">
        <v>48</v>
      </c>
      <c r="Q109">
        <v>87.831060817818795</v>
      </c>
      <c r="R109" t="s">
        <v>48</v>
      </c>
      <c r="S109">
        <v>0.92979355798200003</v>
      </c>
      <c r="T109">
        <v>0.85</v>
      </c>
      <c r="U109" t="s">
        <v>48</v>
      </c>
      <c r="V109">
        <v>0.945453462262</v>
      </c>
      <c r="W109" t="s">
        <v>48</v>
      </c>
      <c r="X109">
        <v>0.91099963351000002</v>
      </c>
      <c r="Y109" t="s">
        <v>48</v>
      </c>
      <c r="Z109">
        <v>0.95412926422199995</v>
      </c>
      <c r="AA109" t="s">
        <v>48</v>
      </c>
      <c r="AB109" s="2">
        <v>1.0013712906200001E-6</v>
      </c>
      <c r="AC109" s="2">
        <v>6.7598779346900007E-86</v>
      </c>
      <c r="AD109">
        <v>0</v>
      </c>
      <c r="AE109">
        <v>-9.3076496930200004E-4</v>
      </c>
      <c r="AF109" t="s">
        <v>45</v>
      </c>
      <c r="AG109">
        <v>0</v>
      </c>
      <c r="AH109">
        <v>-1.13689705263E-3</v>
      </c>
      <c r="AI109" t="s">
        <v>45</v>
      </c>
      <c r="AJ109" t="s">
        <v>58</v>
      </c>
      <c r="AK109">
        <v>0.61330388464399999</v>
      </c>
      <c r="AL109" t="s">
        <v>45</v>
      </c>
      <c r="AM109" t="s">
        <v>237</v>
      </c>
      <c r="AN109" t="s">
        <v>68</v>
      </c>
      <c r="AO109" t="s">
        <v>237</v>
      </c>
      <c r="AP109" t="s">
        <v>75</v>
      </c>
    </row>
    <row r="110" spans="1:42" x14ac:dyDescent="0.3">
      <c r="A110" t="s">
        <v>238</v>
      </c>
      <c r="B110" t="s">
        <v>85</v>
      </c>
      <c r="C110" s="1">
        <v>42369</v>
      </c>
      <c r="D110">
        <v>75</v>
      </c>
      <c r="E110">
        <v>75</v>
      </c>
      <c r="F110" t="s">
        <v>44</v>
      </c>
      <c r="G110" t="s">
        <v>44</v>
      </c>
      <c r="H110" t="s">
        <v>44</v>
      </c>
      <c r="I110">
        <v>88.623370735400002</v>
      </c>
      <c r="J110" t="s">
        <v>48</v>
      </c>
      <c r="K110">
        <v>30986761</v>
      </c>
      <c r="L110" t="s">
        <v>46</v>
      </c>
      <c r="M110">
        <v>1292.1540625</v>
      </c>
      <c r="N110" t="s">
        <v>86</v>
      </c>
      <c r="O110">
        <v>4.35623738986552E-2</v>
      </c>
      <c r="P110" t="s">
        <v>48</v>
      </c>
      <c r="Q110">
        <v>89.278037625793701</v>
      </c>
      <c r="R110" t="s">
        <v>48</v>
      </c>
      <c r="S110">
        <v>0.93779189515100003</v>
      </c>
      <c r="T110">
        <v>0.85</v>
      </c>
      <c r="U110" t="s">
        <v>48</v>
      </c>
      <c r="V110">
        <v>0.95902959116399999</v>
      </c>
      <c r="W110" t="s">
        <v>48</v>
      </c>
      <c r="X110">
        <v>0.91501374108300004</v>
      </c>
      <c r="Y110" t="s">
        <v>48</v>
      </c>
      <c r="Z110">
        <v>0.95412926422199995</v>
      </c>
      <c r="AA110" t="s">
        <v>48</v>
      </c>
      <c r="AB110" s="2">
        <v>2.2199667607199999E-8</v>
      </c>
      <c r="AC110" t="s">
        <v>61</v>
      </c>
      <c r="AD110">
        <v>0</v>
      </c>
      <c r="AE110">
        <v>-5.5157093808700004E-4</v>
      </c>
      <c r="AF110" t="s">
        <v>45</v>
      </c>
      <c r="AG110">
        <v>0</v>
      </c>
      <c r="AH110">
        <v>-6.2884728046699997E-4</v>
      </c>
      <c r="AI110" t="s">
        <v>45</v>
      </c>
      <c r="AJ110" t="s">
        <v>58</v>
      </c>
      <c r="AK110">
        <v>0.40311571609899999</v>
      </c>
      <c r="AL110" t="s">
        <v>45</v>
      </c>
      <c r="AM110" t="s">
        <v>239</v>
      </c>
      <c r="AN110" t="s">
        <v>68</v>
      </c>
      <c r="AO110" t="s">
        <v>239</v>
      </c>
      <c r="AP110" t="s">
        <v>75</v>
      </c>
    </row>
    <row r="111" spans="1:42" x14ac:dyDescent="0.3">
      <c r="A111" t="s">
        <v>240</v>
      </c>
      <c r="B111" t="s">
        <v>43</v>
      </c>
      <c r="C111" s="1">
        <v>42376</v>
      </c>
      <c r="D111">
        <v>75</v>
      </c>
      <c r="E111">
        <v>75</v>
      </c>
      <c r="F111" t="s">
        <v>44</v>
      </c>
      <c r="G111" t="s">
        <v>44</v>
      </c>
      <c r="H111" t="s">
        <v>44</v>
      </c>
      <c r="I111">
        <v>87.911745142499996</v>
      </c>
      <c r="J111" t="s">
        <v>48</v>
      </c>
      <c r="K111">
        <v>26044869</v>
      </c>
      <c r="L111" t="s">
        <v>46</v>
      </c>
      <c r="M111">
        <v>1123.4125542763099</v>
      </c>
      <c r="N111" t="s">
        <v>58</v>
      </c>
      <c r="O111">
        <v>1.23266044021561E-2</v>
      </c>
      <c r="P111" t="s">
        <v>48</v>
      </c>
      <c r="Q111">
        <v>86.822948017958296</v>
      </c>
      <c r="R111" t="s">
        <v>48</v>
      </c>
      <c r="S111">
        <v>0.95100972586400001</v>
      </c>
      <c r="T111">
        <v>0.85</v>
      </c>
      <c r="U111" t="s">
        <v>48</v>
      </c>
      <c r="V111">
        <v>0.96121540817399997</v>
      </c>
      <c r="W111" t="s">
        <v>48</v>
      </c>
      <c r="X111">
        <v>0.93950446208799998</v>
      </c>
      <c r="Y111" t="s">
        <v>48</v>
      </c>
      <c r="Z111">
        <v>0.95412926422199995</v>
      </c>
      <c r="AA111" t="s">
        <v>48</v>
      </c>
      <c r="AB111">
        <v>5.6282643025200002E-2</v>
      </c>
      <c r="AC111" t="s">
        <v>61</v>
      </c>
      <c r="AD111">
        <v>0</v>
      </c>
      <c r="AE111">
        <v>-5.6288589993600002E-4</v>
      </c>
      <c r="AF111" t="s">
        <v>45</v>
      </c>
      <c r="AG111">
        <v>0</v>
      </c>
      <c r="AH111">
        <v>-7.0024148331299997E-4</v>
      </c>
      <c r="AI111" t="s">
        <v>45</v>
      </c>
      <c r="AJ111" t="s">
        <v>58</v>
      </c>
      <c r="AK111">
        <v>0.41118827989399998</v>
      </c>
      <c r="AL111" t="s">
        <v>45</v>
      </c>
      <c r="AM111" t="s">
        <v>241</v>
      </c>
      <c r="AN111" t="s">
        <v>68</v>
      </c>
      <c r="AO111" t="s">
        <v>241</v>
      </c>
      <c r="AP111" t="s">
        <v>75</v>
      </c>
    </row>
    <row r="112" spans="1:42" x14ac:dyDescent="0.3">
      <c r="A112" t="s">
        <v>242</v>
      </c>
      <c r="B112" t="s">
        <v>43</v>
      </c>
      <c r="C112" s="1">
        <v>42377</v>
      </c>
      <c r="D112">
        <v>75</v>
      </c>
      <c r="E112">
        <v>75</v>
      </c>
      <c r="F112" t="s">
        <v>44</v>
      </c>
      <c r="G112" t="s">
        <v>44</v>
      </c>
      <c r="H112" t="s">
        <v>44</v>
      </c>
      <c r="I112">
        <v>86.937771088199995</v>
      </c>
      <c r="J112" t="s">
        <v>48</v>
      </c>
      <c r="K112">
        <v>24436074</v>
      </c>
      <c r="L112" t="s">
        <v>46</v>
      </c>
      <c r="M112">
        <v>1042.29177631578</v>
      </c>
      <c r="N112" t="s">
        <v>46</v>
      </c>
      <c r="O112">
        <v>2.3113292706159E-2</v>
      </c>
      <c r="P112" t="s">
        <v>48</v>
      </c>
      <c r="Q112">
        <v>87.199616530687805</v>
      </c>
      <c r="R112" t="s">
        <v>48</v>
      </c>
      <c r="S112">
        <v>0.79786205463500004</v>
      </c>
      <c r="T112">
        <v>0.85</v>
      </c>
      <c r="U112" t="s">
        <v>45</v>
      </c>
      <c r="V112">
        <v>0.93045859930999997</v>
      </c>
      <c r="W112" t="s">
        <v>48</v>
      </c>
      <c r="X112">
        <v>0.648195157154</v>
      </c>
      <c r="Y112" t="s">
        <v>45</v>
      </c>
      <c r="Z112">
        <v>0.15462946123099999</v>
      </c>
      <c r="AA112" t="s">
        <v>48</v>
      </c>
      <c r="AB112" s="2">
        <v>1.2163689636300001E-131</v>
      </c>
      <c r="AC112" t="s">
        <v>61</v>
      </c>
      <c r="AD112">
        <v>0</v>
      </c>
      <c r="AE112">
        <v>-1.82686909211E-3</v>
      </c>
      <c r="AF112" t="s">
        <v>45</v>
      </c>
      <c r="AG112">
        <v>36</v>
      </c>
      <c r="AH112">
        <v>-7.4037105566600002E-3</v>
      </c>
      <c r="AI112" t="s">
        <v>45</v>
      </c>
      <c r="AJ112" t="s">
        <v>58</v>
      </c>
      <c r="AK112">
        <v>0.35455551392899998</v>
      </c>
      <c r="AL112" t="s">
        <v>45</v>
      </c>
      <c r="AM112" t="s">
        <v>243</v>
      </c>
      <c r="AN112" t="s">
        <v>243</v>
      </c>
      <c r="AO112" t="s">
        <v>68</v>
      </c>
      <c r="AP112" t="s">
        <v>75</v>
      </c>
    </row>
    <row r="113" spans="1:42" x14ac:dyDescent="0.3">
      <c r="A113" t="s">
        <v>244</v>
      </c>
      <c r="B113" t="s">
        <v>43</v>
      </c>
      <c r="C113" s="1">
        <v>42383</v>
      </c>
      <c r="D113">
        <v>75</v>
      </c>
      <c r="E113">
        <v>75</v>
      </c>
      <c r="F113" t="s">
        <v>44</v>
      </c>
      <c r="G113" t="s">
        <v>44</v>
      </c>
      <c r="H113" t="s">
        <v>44</v>
      </c>
      <c r="I113">
        <v>87.540934995100002</v>
      </c>
      <c r="J113" t="s">
        <v>48</v>
      </c>
      <c r="K113">
        <v>27732794</v>
      </c>
      <c r="L113" t="s">
        <v>46</v>
      </c>
      <c r="M113">
        <v>1180.5507335526299</v>
      </c>
      <c r="N113" t="s">
        <v>58</v>
      </c>
      <c r="O113">
        <v>1.6588669648548299E-2</v>
      </c>
      <c r="P113" t="s">
        <v>48</v>
      </c>
      <c r="Q113">
        <v>87.621922759521794</v>
      </c>
      <c r="R113" t="s">
        <v>48</v>
      </c>
      <c r="S113">
        <v>0.943667319708</v>
      </c>
      <c r="T113">
        <v>0.85</v>
      </c>
      <c r="U113" t="s">
        <v>48</v>
      </c>
      <c r="V113">
        <v>0.95391404747200004</v>
      </c>
      <c r="W113" t="s">
        <v>48</v>
      </c>
      <c r="X113">
        <v>0.93177227181800004</v>
      </c>
      <c r="Y113" t="s">
        <v>48</v>
      </c>
      <c r="Z113">
        <v>0.95412926422199995</v>
      </c>
      <c r="AA113" t="s">
        <v>48</v>
      </c>
      <c r="AB113">
        <v>4.3231484745100003E-2</v>
      </c>
      <c r="AC113" t="s">
        <v>61</v>
      </c>
      <c r="AD113">
        <v>0</v>
      </c>
      <c r="AE113">
        <v>-6.6231277379199995E-4</v>
      </c>
      <c r="AF113" t="s">
        <v>45</v>
      </c>
      <c r="AG113">
        <v>0</v>
      </c>
      <c r="AH113">
        <v>-7.7357881403200004E-4</v>
      </c>
      <c r="AI113" t="s">
        <v>45</v>
      </c>
      <c r="AJ113" t="s">
        <v>58</v>
      </c>
      <c r="AK113">
        <v>0.52374545564099995</v>
      </c>
      <c r="AL113" t="s">
        <v>45</v>
      </c>
      <c r="AM113" t="s">
        <v>54</v>
      </c>
      <c r="AN113" t="s">
        <v>55</v>
      </c>
      <c r="AO113" t="s">
        <v>55</v>
      </c>
      <c r="AP113" t="s">
        <v>75</v>
      </c>
    </row>
    <row r="114" spans="1:42" x14ac:dyDescent="0.3">
      <c r="A114" t="s">
        <v>245</v>
      </c>
      <c r="B114" t="s">
        <v>85</v>
      </c>
      <c r="C114" s="1">
        <v>42383</v>
      </c>
      <c r="D114">
        <v>75</v>
      </c>
      <c r="E114">
        <v>75</v>
      </c>
      <c r="F114" t="s">
        <v>44</v>
      </c>
      <c r="G114" t="s">
        <v>44</v>
      </c>
      <c r="H114" t="s">
        <v>44</v>
      </c>
      <c r="I114">
        <v>91.580013431699996</v>
      </c>
      <c r="J114" t="s">
        <v>48</v>
      </c>
      <c r="K114">
        <v>29247440</v>
      </c>
      <c r="L114" t="s">
        <v>46</v>
      </c>
      <c r="M114">
        <v>1214.9635559210501</v>
      </c>
      <c r="N114" t="s">
        <v>58</v>
      </c>
      <c r="O114">
        <v>2.4503124088900999E-2</v>
      </c>
      <c r="P114" t="s">
        <v>48</v>
      </c>
      <c r="Q114">
        <v>91.546805885501698</v>
      </c>
      <c r="R114" t="s">
        <v>48</v>
      </c>
      <c r="S114">
        <v>0.95130837979299998</v>
      </c>
      <c r="T114">
        <v>0.85</v>
      </c>
      <c r="U114" t="s">
        <v>48</v>
      </c>
      <c r="V114">
        <v>0.96723355434400005</v>
      </c>
      <c r="W114" t="s">
        <v>48</v>
      </c>
      <c r="X114">
        <v>0.935919171045</v>
      </c>
      <c r="Y114" t="s">
        <v>48</v>
      </c>
      <c r="Z114">
        <v>0.84094804639099996</v>
      </c>
      <c r="AA114" t="s">
        <v>48</v>
      </c>
      <c r="AB114" s="2">
        <v>7.48775449514E-5</v>
      </c>
      <c r="AC114" t="s">
        <v>61</v>
      </c>
      <c r="AD114">
        <v>0</v>
      </c>
      <c r="AE114">
        <v>-4.9950825863100004E-4</v>
      </c>
      <c r="AF114" t="s">
        <v>48</v>
      </c>
      <c r="AG114">
        <v>0</v>
      </c>
      <c r="AH114">
        <v>-3.4583687389699999E-4</v>
      </c>
      <c r="AI114" t="s">
        <v>48</v>
      </c>
      <c r="AJ114" t="s">
        <v>58</v>
      </c>
      <c r="AK114">
        <v>0.42871844018299998</v>
      </c>
      <c r="AL114" t="s">
        <v>45</v>
      </c>
      <c r="AM114" t="s">
        <v>246</v>
      </c>
      <c r="AN114" t="s">
        <v>68</v>
      </c>
      <c r="AO114" t="s">
        <v>246</v>
      </c>
      <c r="AP114" t="s">
        <v>75</v>
      </c>
    </row>
    <row r="115" spans="1:42" x14ac:dyDescent="0.3">
      <c r="A115" t="s">
        <v>247</v>
      </c>
      <c r="B115" t="s">
        <v>85</v>
      </c>
      <c r="C115" s="1">
        <v>42397</v>
      </c>
      <c r="D115">
        <v>75</v>
      </c>
      <c r="E115">
        <v>75</v>
      </c>
      <c r="F115" t="s">
        <v>44</v>
      </c>
      <c r="G115" t="s">
        <v>44</v>
      </c>
      <c r="H115" t="s">
        <v>44</v>
      </c>
      <c r="I115">
        <v>91.826037231800001</v>
      </c>
      <c r="J115" t="s">
        <v>48</v>
      </c>
      <c r="K115">
        <v>24305600</v>
      </c>
      <c r="L115" t="s">
        <v>46</v>
      </c>
      <c r="M115">
        <v>1013.45272697368</v>
      </c>
      <c r="N115" t="s">
        <v>46</v>
      </c>
      <c r="O115">
        <v>1.5899925675344598E-2</v>
      </c>
      <c r="P115" t="s">
        <v>48</v>
      </c>
      <c r="Q115">
        <v>91.765545209196404</v>
      </c>
      <c r="R115" t="s">
        <v>48</v>
      </c>
      <c r="S115">
        <v>0.96173543170499998</v>
      </c>
      <c r="T115">
        <v>0.85</v>
      </c>
      <c r="U115" t="s">
        <v>48</v>
      </c>
      <c r="V115">
        <v>0.96993673337300002</v>
      </c>
      <c r="W115" t="s">
        <v>48</v>
      </c>
      <c r="X115">
        <v>0.95368525332999998</v>
      </c>
      <c r="Y115" t="s">
        <v>48</v>
      </c>
      <c r="Z115">
        <v>0.95412926422199995</v>
      </c>
      <c r="AA115" t="s">
        <v>48</v>
      </c>
      <c r="AB115">
        <v>7.3098070800799997E-2</v>
      </c>
      <c r="AC115" t="s">
        <v>61</v>
      </c>
      <c r="AD115">
        <v>0</v>
      </c>
      <c r="AE115">
        <v>-3.1529567953300002E-4</v>
      </c>
      <c r="AF115" t="s">
        <v>48</v>
      </c>
      <c r="AG115">
        <v>0</v>
      </c>
      <c r="AH115">
        <v>-4.2580533449900003E-4</v>
      </c>
      <c r="AI115" t="s">
        <v>48</v>
      </c>
      <c r="AJ115" t="s">
        <v>58</v>
      </c>
      <c r="AK115">
        <v>0.32783968730899998</v>
      </c>
      <c r="AL115" t="s">
        <v>45</v>
      </c>
      <c r="AM115" t="s">
        <v>54</v>
      </c>
      <c r="AN115" t="s">
        <v>55</v>
      </c>
      <c r="AO115" t="s">
        <v>55</v>
      </c>
      <c r="AP115" t="s">
        <v>75</v>
      </c>
    </row>
    <row r="116" spans="1:42" x14ac:dyDescent="0.3">
      <c r="A116" t="s">
        <v>248</v>
      </c>
      <c r="B116" t="s">
        <v>43</v>
      </c>
      <c r="C116" s="1">
        <v>42398</v>
      </c>
      <c r="D116">
        <v>75</v>
      </c>
      <c r="E116">
        <v>75</v>
      </c>
      <c r="F116" t="s">
        <v>44</v>
      </c>
      <c r="G116" t="s">
        <v>44</v>
      </c>
      <c r="H116" t="s">
        <v>44</v>
      </c>
      <c r="I116">
        <v>86.763331018499997</v>
      </c>
      <c r="J116" t="s">
        <v>48</v>
      </c>
      <c r="K116">
        <v>32429499</v>
      </c>
      <c r="L116" t="s">
        <v>46</v>
      </c>
      <c r="M116">
        <v>1380.90188486842</v>
      </c>
      <c r="N116" t="s">
        <v>86</v>
      </c>
      <c r="O116">
        <v>1.76725562683612E-2</v>
      </c>
      <c r="P116" t="s">
        <v>48</v>
      </c>
      <c r="Q116">
        <v>87.276116719414901</v>
      </c>
      <c r="R116" t="s">
        <v>48</v>
      </c>
      <c r="S116">
        <v>0.93917518984000004</v>
      </c>
      <c r="T116">
        <v>0.85</v>
      </c>
      <c r="U116" t="s">
        <v>48</v>
      </c>
      <c r="V116">
        <v>0.95506826917099996</v>
      </c>
      <c r="W116" t="s">
        <v>48</v>
      </c>
      <c r="X116">
        <v>0.92173717844600001</v>
      </c>
      <c r="Y116" t="s">
        <v>48</v>
      </c>
      <c r="Z116">
        <v>0.84094804639099996</v>
      </c>
      <c r="AA116" t="s">
        <v>48</v>
      </c>
      <c r="AB116" s="2">
        <v>1.4394518473899999E-5</v>
      </c>
      <c r="AC116" t="s">
        <v>61</v>
      </c>
      <c r="AD116">
        <v>0</v>
      </c>
      <c r="AE116">
        <v>-5.8411811137800004E-4</v>
      </c>
      <c r="AF116" t="s">
        <v>45</v>
      </c>
      <c r="AG116">
        <v>0</v>
      </c>
      <c r="AH116">
        <v>-6.0062240645100001E-4</v>
      </c>
      <c r="AI116" t="s">
        <v>45</v>
      </c>
      <c r="AJ116" t="s">
        <v>58</v>
      </c>
      <c r="AK116">
        <v>0.36576628085200003</v>
      </c>
      <c r="AL116" t="s">
        <v>45</v>
      </c>
      <c r="AM116" t="s">
        <v>249</v>
      </c>
      <c r="AN116" t="s">
        <v>68</v>
      </c>
      <c r="AO116" t="s">
        <v>249</v>
      </c>
      <c r="AP116" t="s">
        <v>75</v>
      </c>
    </row>
    <row r="117" spans="1:42" x14ac:dyDescent="0.3">
      <c r="A117" t="s">
        <v>250</v>
      </c>
      <c r="B117" t="s">
        <v>85</v>
      </c>
      <c r="C117" s="1">
        <v>42398</v>
      </c>
      <c r="D117">
        <v>200</v>
      </c>
      <c r="E117">
        <v>200</v>
      </c>
      <c r="F117" t="s">
        <v>44</v>
      </c>
      <c r="G117" t="s">
        <v>44</v>
      </c>
      <c r="H117" t="s">
        <v>44</v>
      </c>
      <c r="I117">
        <v>91.7101835056</v>
      </c>
      <c r="J117" t="s">
        <v>48</v>
      </c>
      <c r="K117">
        <v>25390554</v>
      </c>
      <c r="L117" t="s">
        <v>46</v>
      </c>
      <c r="M117">
        <v>1054.79019407894</v>
      </c>
      <c r="N117" t="s">
        <v>46</v>
      </c>
      <c r="O117">
        <v>1.8239507110281501E-2</v>
      </c>
      <c r="P117" t="s">
        <v>48</v>
      </c>
      <c r="Q117">
        <v>91.6300527216858</v>
      </c>
      <c r="R117" t="s">
        <v>48</v>
      </c>
      <c r="S117">
        <v>0.86183038749999996</v>
      </c>
      <c r="T117">
        <v>0.7</v>
      </c>
      <c r="U117" t="s">
        <v>48</v>
      </c>
      <c r="V117">
        <v>0.88102142887500001</v>
      </c>
      <c r="W117" t="s">
        <v>48</v>
      </c>
      <c r="X117">
        <v>0.83939120902999997</v>
      </c>
      <c r="Y117" t="s">
        <v>48</v>
      </c>
      <c r="Z117">
        <v>0.67793689645199995</v>
      </c>
      <c r="AA117" t="s">
        <v>48</v>
      </c>
      <c r="AB117" s="2">
        <v>1.36827433898E-14</v>
      </c>
      <c r="AC117" s="2">
        <v>6.4760441727900001E-15</v>
      </c>
      <c r="AD117">
        <v>1</v>
      </c>
      <c r="AE117">
        <v>-1.7129187722200001E-3</v>
      </c>
      <c r="AF117" t="s">
        <v>45</v>
      </c>
      <c r="AG117">
        <v>0</v>
      </c>
      <c r="AH117">
        <v>-2.0671131543700001E-3</v>
      </c>
      <c r="AI117" t="s">
        <v>45</v>
      </c>
      <c r="AJ117" t="s">
        <v>58</v>
      </c>
      <c r="AK117">
        <v>0.14554903697800001</v>
      </c>
      <c r="AL117" t="s">
        <v>45</v>
      </c>
      <c r="AM117" t="s">
        <v>251</v>
      </c>
      <c r="AN117" t="s">
        <v>251</v>
      </c>
      <c r="AO117" t="s">
        <v>68</v>
      </c>
      <c r="AP117" t="s">
        <v>75</v>
      </c>
    </row>
    <row r="118" spans="1:42" x14ac:dyDescent="0.3">
      <c r="A118" t="s">
        <v>252</v>
      </c>
      <c r="B118" t="s">
        <v>43</v>
      </c>
      <c r="C118" s="1">
        <v>42406</v>
      </c>
      <c r="D118">
        <v>75</v>
      </c>
      <c r="E118">
        <v>75</v>
      </c>
      <c r="F118" t="s">
        <v>44</v>
      </c>
      <c r="G118" t="s">
        <v>44</v>
      </c>
      <c r="H118" t="s">
        <v>44</v>
      </c>
      <c r="I118">
        <v>84.665628944299996</v>
      </c>
      <c r="J118" t="s">
        <v>48</v>
      </c>
      <c r="K118">
        <v>32152720</v>
      </c>
      <c r="L118" t="s">
        <v>46</v>
      </c>
      <c r="M118">
        <v>1381.1845657894701</v>
      </c>
      <c r="N118" t="s">
        <v>86</v>
      </c>
      <c r="O118">
        <v>1.7535487763811999E-2</v>
      </c>
      <c r="P118" t="s">
        <v>48</v>
      </c>
      <c r="Q118">
        <v>83.683273386639002</v>
      </c>
      <c r="R118" t="s">
        <v>48</v>
      </c>
      <c r="S118">
        <v>0.93614708829799997</v>
      </c>
      <c r="T118">
        <v>0.85</v>
      </c>
      <c r="U118" t="s">
        <v>48</v>
      </c>
      <c r="V118">
        <v>0.95060042406</v>
      </c>
      <c r="W118" t="s">
        <v>48</v>
      </c>
      <c r="X118">
        <v>0.92022648286099995</v>
      </c>
      <c r="Y118" t="s">
        <v>48</v>
      </c>
      <c r="Z118">
        <v>0.84094804639099996</v>
      </c>
      <c r="AA118" t="s">
        <v>48</v>
      </c>
      <c r="AB118">
        <v>2.3058226785799998E-3</v>
      </c>
      <c r="AC118" s="2">
        <v>1.3476469298700001E-13</v>
      </c>
      <c r="AD118">
        <v>0</v>
      </c>
      <c r="AE118">
        <v>-5.3805151870699999E-4</v>
      </c>
      <c r="AF118" t="s">
        <v>45</v>
      </c>
      <c r="AG118">
        <v>0</v>
      </c>
      <c r="AH118">
        <v>-4.2150543743899998E-4</v>
      </c>
      <c r="AI118" t="s">
        <v>48</v>
      </c>
      <c r="AJ118" t="s">
        <v>58</v>
      </c>
      <c r="AK118">
        <v>0.27786223747200001</v>
      </c>
      <c r="AL118" t="s">
        <v>45</v>
      </c>
      <c r="AM118" t="s">
        <v>54</v>
      </c>
      <c r="AN118" t="s">
        <v>55</v>
      </c>
      <c r="AO118" t="s">
        <v>55</v>
      </c>
      <c r="AP118" t="s">
        <v>75</v>
      </c>
    </row>
    <row r="119" spans="1:42" x14ac:dyDescent="0.3">
      <c r="A119" t="s">
        <v>253</v>
      </c>
      <c r="B119" t="s">
        <v>85</v>
      </c>
      <c r="C119" s="1">
        <v>42406</v>
      </c>
      <c r="D119">
        <v>151</v>
      </c>
      <c r="E119">
        <v>151</v>
      </c>
      <c r="F119" t="s">
        <v>44</v>
      </c>
      <c r="G119" t="s">
        <v>44</v>
      </c>
      <c r="H119" t="s">
        <v>44</v>
      </c>
      <c r="I119">
        <v>88.816328468600005</v>
      </c>
      <c r="J119" t="s">
        <v>48</v>
      </c>
      <c r="K119">
        <v>18930346</v>
      </c>
      <c r="L119" t="s">
        <v>46</v>
      </c>
      <c r="M119">
        <v>1014.3723995535699</v>
      </c>
      <c r="N119" t="s">
        <v>58</v>
      </c>
      <c r="O119">
        <v>1.51185423958654E-2</v>
      </c>
      <c r="P119" t="s">
        <v>48</v>
      </c>
      <c r="Q119">
        <v>88.464245633223797</v>
      </c>
      <c r="R119" t="s">
        <v>48</v>
      </c>
      <c r="S119">
        <v>0.92172963881000003</v>
      </c>
      <c r="T119">
        <v>0.8</v>
      </c>
      <c r="U119" t="s">
        <v>48</v>
      </c>
      <c r="V119">
        <v>0.94830164147200002</v>
      </c>
      <c r="W119" t="s">
        <v>48</v>
      </c>
      <c r="X119">
        <v>0.89269008809499995</v>
      </c>
      <c r="Y119" t="s">
        <v>48</v>
      </c>
      <c r="Z119">
        <v>0.67793689645199995</v>
      </c>
      <c r="AA119" t="s">
        <v>48</v>
      </c>
      <c r="AB119" s="2">
        <v>2.55874115852E-23</v>
      </c>
      <c r="AC119" s="2">
        <v>1.4687512432200001E-132</v>
      </c>
      <c r="AD119">
        <v>0</v>
      </c>
      <c r="AE119">
        <v>-4.0621877480599998E-4</v>
      </c>
      <c r="AF119" t="s">
        <v>48</v>
      </c>
      <c r="AG119">
        <v>0</v>
      </c>
      <c r="AH119">
        <v>-9.5862265271200002E-4</v>
      </c>
      <c r="AI119" t="s">
        <v>45</v>
      </c>
      <c r="AJ119" t="s">
        <v>53</v>
      </c>
      <c r="AK119">
        <v>0.80948108908000005</v>
      </c>
      <c r="AL119" t="s">
        <v>45</v>
      </c>
      <c r="AM119" t="s">
        <v>254</v>
      </c>
      <c r="AN119" t="s">
        <v>68</v>
      </c>
      <c r="AO119" t="s">
        <v>254</v>
      </c>
      <c r="AP119" t="s">
        <v>56</v>
      </c>
    </row>
    <row r="120" spans="1:42" x14ac:dyDescent="0.3">
      <c r="A120" t="s">
        <v>255</v>
      </c>
      <c r="B120" t="s">
        <v>43</v>
      </c>
      <c r="C120" s="1">
        <v>42409</v>
      </c>
      <c r="D120">
        <v>75</v>
      </c>
      <c r="E120">
        <v>75</v>
      </c>
      <c r="F120" t="s">
        <v>44</v>
      </c>
      <c r="G120" t="s">
        <v>44</v>
      </c>
      <c r="H120" t="s">
        <v>44</v>
      </c>
      <c r="I120">
        <v>79.458751422099994</v>
      </c>
      <c r="J120" t="s">
        <v>48</v>
      </c>
      <c r="K120">
        <v>34759702</v>
      </c>
      <c r="L120" t="s">
        <v>46</v>
      </c>
      <c r="M120">
        <v>1528.9595065789399</v>
      </c>
      <c r="N120" t="s">
        <v>116</v>
      </c>
      <c r="O120">
        <v>1.6677314944163298E-2</v>
      </c>
      <c r="P120" t="s">
        <v>48</v>
      </c>
      <c r="Q120">
        <v>80.199284447216399</v>
      </c>
      <c r="R120" t="s">
        <v>48</v>
      </c>
      <c r="S120">
        <v>0.90703481391899998</v>
      </c>
      <c r="T120">
        <v>0.85</v>
      </c>
      <c r="U120" t="s">
        <v>48</v>
      </c>
      <c r="V120">
        <v>0.93281855484999998</v>
      </c>
      <c r="W120" t="s">
        <v>48</v>
      </c>
      <c r="X120">
        <v>0.87981868083899994</v>
      </c>
      <c r="Y120" t="s">
        <v>48</v>
      </c>
      <c r="Z120">
        <v>0.84094804639099996</v>
      </c>
      <c r="AA120" t="s">
        <v>48</v>
      </c>
      <c r="AB120" s="2">
        <v>1.18666337596E-8</v>
      </c>
      <c r="AC120">
        <v>0</v>
      </c>
      <c r="AD120">
        <v>0</v>
      </c>
      <c r="AE120">
        <v>-8.1182767226300003E-4</v>
      </c>
      <c r="AF120" t="s">
        <v>45</v>
      </c>
      <c r="AG120">
        <v>0</v>
      </c>
      <c r="AH120">
        <v>-7.3618627503900004E-4</v>
      </c>
      <c r="AI120" t="s">
        <v>45</v>
      </c>
      <c r="AJ120" t="s">
        <v>58</v>
      </c>
      <c r="AK120">
        <v>0.29287550381799998</v>
      </c>
      <c r="AL120" t="s">
        <v>45</v>
      </c>
      <c r="AM120" t="s">
        <v>54</v>
      </c>
      <c r="AN120" t="s">
        <v>55</v>
      </c>
      <c r="AO120" t="s">
        <v>55</v>
      </c>
      <c r="AP120" t="s">
        <v>75</v>
      </c>
    </row>
    <row r="121" spans="1:42" x14ac:dyDescent="0.3">
      <c r="A121" t="s">
        <v>256</v>
      </c>
      <c r="B121" t="s">
        <v>43</v>
      </c>
      <c r="C121" s="1">
        <v>42416</v>
      </c>
      <c r="D121">
        <v>151</v>
      </c>
      <c r="E121">
        <v>151</v>
      </c>
      <c r="F121" t="s">
        <v>44</v>
      </c>
      <c r="G121" t="s">
        <v>44</v>
      </c>
      <c r="H121" t="s">
        <v>44</v>
      </c>
      <c r="I121">
        <v>92.1169640472</v>
      </c>
      <c r="J121" t="s">
        <v>48</v>
      </c>
      <c r="K121">
        <v>18300588</v>
      </c>
      <c r="L121" t="s">
        <v>46</v>
      </c>
      <c r="M121">
        <v>961.50887053571398</v>
      </c>
      <c r="N121" t="s">
        <v>58</v>
      </c>
      <c r="O121">
        <v>2.5013723535943701E-2</v>
      </c>
      <c r="P121" t="s">
        <v>48</v>
      </c>
      <c r="Q121">
        <v>92.559099384008604</v>
      </c>
      <c r="R121" t="s">
        <v>48</v>
      </c>
      <c r="S121">
        <v>0.94116219905599996</v>
      </c>
      <c r="T121">
        <v>0.8</v>
      </c>
      <c r="U121" t="s">
        <v>48</v>
      </c>
      <c r="V121">
        <v>0.961555129535</v>
      </c>
      <c r="W121" t="s">
        <v>48</v>
      </c>
      <c r="X121">
        <v>0.91988587202700001</v>
      </c>
      <c r="Y121" t="s">
        <v>48</v>
      </c>
      <c r="Z121">
        <v>0.84094804639099996</v>
      </c>
      <c r="AA121" t="s">
        <v>48</v>
      </c>
      <c r="AB121" s="2">
        <v>1.5361293716399999E-15</v>
      </c>
      <c r="AC121" s="2">
        <v>3.4959900260899997E-24</v>
      </c>
      <c r="AD121">
        <v>0</v>
      </c>
      <c r="AE121">
        <v>-2.98361707221E-4</v>
      </c>
      <c r="AF121" t="s">
        <v>48</v>
      </c>
      <c r="AG121">
        <v>0</v>
      </c>
      <c r="AH121">
        <v>-6.6337522094899999E-4</v>
      </c>
      <c r="AI121" t="s">
        <v>45</v>
      </c>
      <c r="AJ121" t="s">
        <v>58</v>
      </c>
      <c r="AK121">
        <v>0.51285146147600003</v>
      </c>
      <c r="AL121" t="s">
        <v>45</v>
      </c>
      <c r="AM121" t="s">
        <v>257</v>
      </c>
      <c r="AN121" t="s">
        <v>68</v>
      </c>
      <c r="AO121" t="s">
        <v>257</v>
      </c>
      <c r="AP121" t="s">
        <v>75</v>
      </c>
    </row>
    <row r="122" spans="1:42" x14ac:dyDescent="0.3">
      <c r="A122" t="s">
        <v>258</v>
      </c>
      <c r="B122" t="s">
        <v>43</v>
      </c>
      <c r="C122" s="1">
        <v>42419</v>
      </c>
      <c r="D122">
        <v>131</v>
      </c>
      <c r="E122">
        <v>131</v>
      </c>
      <c r="F122" t="s">
        <v>44</v>
      </c>
      <c r="G122" t="s">
        <v>44</v>
      </c>
      <c r="H122" t="s">
        <v>44</v>
      </c>
      <c r="I122">
        <v>5.6097730564299999</v>
      </c>
      <c r="J122" t="s">
        <v>45</v>
      </c>
      <c r="K122">
        <v>661574</v>
      </c>
      <c r="L122" t="s">
        <v>46</v>
      </c>
      <c r="M122">
        <v>22.086875069754399</v>
      </c>
      <c r="N122" t="s">
        <v>47</v>
      </c>
      <c r="O122">
        <v>0.96230057492719201</v>
      </c>
      <c r="P122" t="s">
        <v>45</v>
      </c>
      <c r="Q122">
        <v>9.7324035763294603</v>
      </c>
      <c r="R122" t="s">
        <v>45</v>
      </c>
      <c r="S122">
        <v>0.77871491800699999</v>
      </c>
      <c r="T122">
        <v>0.8</v>
      </c>
      <c r="U122" t="s">
        <v>45</v>
      </c>
      <c r="V122">
        <v>0.79991509722900001</v>
      </c>
      <c r="W122" t="s">
        <v>45</v>
      </c>
      <c r="X122">
        <v>0.78598492510200002</v>
      </c>
      <c r="Y122" t="s">
        <v>45</v>
      </c>
      <c r="Z122">
        <v>0.99584488300200003</v>
      </c>
      <c r="AA122" t="s">
        <v>48</v>
      </c>
      <c r="AB122">
        <v>0.99999530716399998</v>
      </c>
      <c r="AC122">
        <v>0.73572452748200001</v>
      </c>
      <c r="AD122">
        <v>5</v>
      </c>
      <c r="AE122">
        <v>-5.6401302593600002E-4</v>
      </c>
      <c r="AF122" t="s">
        <v>45</v>
      </c>
      <c r="AG122">
        <v>5</v>
      </c>
      <c r="AH122">
        <v>-5.9171162098199995E-4</v>
      </c>
      <c r="AI122" t="s">
        <v>45</v>
      </c>
      <c r="AJ122" t="s">
        <v>259</v>
      </c>
    </row>
    <row r="123" spans="1:42" x14ac:dyDescent="0.3">
      <c r="A123" t="s">
        <v>260</v>
      </c>
      <c r="B123" t="s">
        <v>85</v>
      </c>
      <c r="C123" s="1">
        <v>42420</v>
      </c>
      <c r="D123">
        <v>200</v>
      </c>
      <c r="E123">
        <v>200</v>
      </c>
      <c r="F123" t="s">
        <v>44</v>
      </c>
      <c r="G123" t="s">
        <v>44</v>
      </c>
      <c r="H123" t="s">
        <v>44</v>
      </c>
      <c r="I123">
        <v>92.997880489300002</v>
      </c>
      <c r="J123" t="s">
        <v>48</v>
      </c>
      <c r="K123">
        <v>23074941</v>
      </c>
      <c r="L123" t="s">
        <v>46</v>
      </c>
      <c r="M123">
        <v>958.50241940789397</v>
      </c>
      <c r="N123" t="s">
        <v>46</v>
      </c>
      <c r="O123">
        <v>2.75527704073005E-2</v>
      </c>
      <c r="P123" t="s">
        <v>48</v>
      </c>
      <c r="Q123">
        <v>93.678264748426997</v>
      </c>
      <c r="R123" t="s">
        <v>48</v>
      </c>
      <c r="S123">
        <v>0.87882109977900003</v>
      </c>
      <c r="T123">
        <v>0.7</v>
      </c>
      <c r="U123" t="s">
        <v>48</v>
      </c>
      <c r="V123">
        <v>0.90362484588799996</v>
      </c>
      <c r="W123" t="s">
        <v>48</v>
      </c>
      <c r="X123">
        <v>0.85132128810200003</v>
      </c>
      <c r="Y123" t="s">
        <v>48</v>
      </c>
      <c r="Z123">
        <v>0.358420132025</v>
      </c>
      <c r="AA123" t="s">
        <v>48</v>
      </c>
      <c r="AB123" s="2">
        <v>6.4947614927300005E-26</v>
      </c>
      <c r="AC123" t="s">
        <v>61</v>
      </c>
      <c r="AD123">
        <v>0</v>
      </c>
      <c r="AE123">
        <v>-1.25519050967E-3</v>
      </c>
      <c r="AF123" t="s">
        <v>45</v>
      </c>
      <c r="AG123">
        <v>0</v>
      </c>
      <c r="AH123">
        <v>-1.7991794056099999E-3</v>
      </c>
      <c r="AI123" t="s">
        <v>45</v>
      </c>
      <c r="AJ123" t="s">
        <v>58</v>
      </c>
      <c r="AK123">
        <v>0.10059019023100001</v>
      </c>
      <c r="AL123" t="s">
        <v>45</v>
      </c>
      <c r="AM123" t="s">
        <v>261</v>
      </c>
      <c r="AN123" t="s">
        <v>68</v>
      </c>
      <c r="AO123" t="s">
        <v>261</v>
      </c>
      <c r="AP123" t="s">
        <v>75</v>
      </c>
    </row>
    <row r="124" spans="1:42" x14ac:dyDescent="0.3">
      <c r="A124" t="s">
        <v>262</v>
      </c>
      <c r="B124" t="s">
        <v>43</v>
      </c>
      <c r="C124" s="1">
        <v>42423</v>
      </c>
      <c r="D124">
        <v>151</v>
      </c>
      <c r="E124">
        <v>151</v>
      </c>
      <c r="F124" t="s">
        <v>44</v>
      </c>
      <c r="G124" t="s">
        <v>44</v>
      </c>
      <c r="H124" t="s">
        <v>44</v>
      </c>
      <c r="I124">
        <v>93.295783040900005</v>
      </c>
      <c r="J124" t="s">
        <v>48</v>
      </c>
      <c r="K124">
        <v>18111084</v>
      </c>
      <c r="L124" t="s">
        <v>46</v>
      </c>
      <c r="M124">
        <v>951.08935491071395</v>
      </c>
      <c r="N124" t="s">
        <v>58</v>
      </c>
      <c r="O124">
        <v>1.9086038869423502E-2</v>
      </c>
      <c r="P124" t="s">
        <v>48</v>
      </c>
      <c r="Q124">
        <v>93.333644227926101</v>
      </c>
      <c r="R124" t="s">
        <v>48</v>
      </c>
      <c r="S124">
        <v>0.94515980795700005</v>
      </c>
      <c r="T124">
        <v>0.8</v>
      </c>
      <c r="U124" t="s">
        <v>48</v>
      </c>
      <c r="V124">
        <v>0.96588914485099997</v>
      </c>
      <c r="W124" t="s">
        <v>48</v>
      </c>
      <c r="X124">
        <v>0.923927154478</v>
      </c>
      <c r="Y124" t="s">
        <v>48</v>
      </c>
      <c r="Z124">
        <v>0.84094804639099996</v>
      </c>
      <c r="AA124" t="s">
        <v>48</v>
      </c>
      <c r="AB124" s="2">
        <v>9.6635407011899993E-16</v>
      </c>
      <c r="AC124" s="2">
        <v>3.8602512131900002E-52</v>
      </c>
      <c r="AD124">
        <v>0</v>
      </c>
      <c r="AE124">
        <v>-2.96795889121E-4</v>
      </c>
      <c r="AF124" t="s">
        <v>48</v>
      </c>
      <c r="AG124">
        <v>0</v>
      </c>
      <c r="AH124">
        <v>-5.9169559753000003E-4</v>
      </c>
      <c r="AI124" t="s">
        <v>45</v>
      </c>
      <c r="AJ124" t="s">
        <v>58</v>
      </c>
      <c r="AK124">
        <v>1.88616118272</v>
      </c>
      <c r="AL124" t="s">
        <v>45</v>
      </c>
      <c r="AM124" t="s">
        <v>263</v>
      </c>
      <c r="AN124" t="s">
        <v>68</v>
      </c>
      <c r="AO124" t="s">
        <v>263</v>
      </c>
      <c r="AP12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6"/>
  <sheetViews>
    <sheetView topLeftCell="AG121" zoomScale="75" zoomScaleNormal="75" workbookViewId="0">
      <selection activeCell="AI130" sqref="AI130"/>
    </sheetView>
  </sheetViews>
  <sheetFormatPr defaultRowHeight="14.4" x14ac:dyDescent="0.3"/>
  <cols>
    <col min="1" max="1" width="41.88671875" bestFit="1" customWidth="1"/>
    <col min="2" max="2" width="12.33203125" bestFit="1" customWidth="1"/>
    <col min="3" max="3" width="10.6640625" bestFit="1" customWidth="1"/>
    <col min="4" max="4" width="17.109375" bestFit="1" customWidth="1"/>
    <col min="5" max="5" width="16.88671875" bestFit="1" customWidth="1"/>
    <col min="6" max="6" width="18.33203125" bestFit="1" customWidth="1"/>
    <col min="7" max="7" width="34" bestFit="1" customWidth="1"/>
    <col min="8" max="8" width="25.33203125" bestFit="1" customWidth="1"/>
    <col min="9" max="9" width="25.109375" bestFit="1" customWidth="1"/>
    <col min="10" max="10" width="28.88671875" bestFit="1" customWidth="1"/>
    <col min="11" max="11" width="32.33203125" bestFit="1" customWidth="1"/>
    <col min="12" max="12" width="16.6640625" bestFit="1" customWidth="1"/>
    <col min="13" max="13" width="33" bestFit="1" customWidth="1"/>
    <col min="14" max="14" width="32" bestFit="1" customWidth="1"/>
    <col min="15" max="15" width="59.33203125" bestFit="1" customWidth="1"/>
    <col min="16" max="16" width="19" bestFit="1" customWidth="1"/>
    <col min="17" max="17" width="21.6640625" bestFit="1" customWidth="1"/>
    <col min="18" max="18" width="33.6640625" bestFit="1" customWidth="1"/>
    <col min="19" max="19" width="23.109375" bestFit="1" customWidth="1"/>
    <col min="20" max="20" width="38.33203125" bestFit="1" customWidth="1"/>
    <col min="21" max="21" width="23.109375" bestFit="1" customWidth="1"/>
    <col min="22" max="22" width="38.33203125" bestFit="1" customWidth="1"/>
    <col min="23" max="23" width="12.44140625" bestFit="1" customWidth="1"/>
    <col min="24" max="24" width="19.109375" bestFit="1" customWidth="1"/>
    <col min="25" max="25" width="15.33203125" bestFit="1" customWidth="1"/>
    <col min="26" max="26" width="17" bestFit="1" customWidth="1"/>
    <col min="27" max="27" width="46.44140625" bestFit="1" customWidth="1"/>
    <col min="28" max="28" width="24.33203125" bestFit="1" customWidth="1"/>
    <col min="29" max="29" width="40.5546875" bestFit="1" customWidth="1"/>
    <col min="30" max="30" width="46.44140625" bestFit="1" customWidth="1"/>
    <col min="31" max="31" width="24.33203125" bestFit="1" customWidth="1"/>
    <col min="32" max="32" width="40.5546875" bestFit="1" customWidth="1"/>
    <col min="33" max="33" width="9.5546875" customWidth="1"/>
    <col min="34" max="34" width="9.5546875" bestFit="1" customWidth="1"/>
    <col min="35" max="36" width="16.5546875" bestFit="1" customWidth="1"/>
    <col min="38" max="38" width="14.44140625" bestFit="1" customWidth="1"/>
    <col min="39" max="39" width="9.5546875" customWidth="1"/>
    <col min="40" max="41" width="20" bestFit="1" customWidth="1"/>
    <col min="42" max="42" width="15.6640625" bestFit="1" customWidth="1"/>
    <col min="43" max="43" width="12.441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362</v>
      </c>
      <c r="AH1" t="s">
        <v>363</v>
      </c>
      <c r="AI1" t="s">
        <v>364</v>
      </c>
      <c r="AJ1" t="s">
        <v>365</v>
      </c>
      <c r="AL1" t="s">
        <v>366</v>
      </c>
      <c r="AM1" t="s">
        <v>367</v>
      </c>
      <c r="AN1" s="3" t="s">
        <v>368</v>
      </c>
      <c r="AO1" s="3" t="s">
        <v>369</v>
      </c>
      <c r="AP1" t="s">
        <v>370</v>
      </c>
      <c r="AQ1" t="s">
        <v>371</v>
      </c>
    </row>
    <row r="2" spans="1:43" x14ac:dyDescent="0.3">
      <c r="A2" t="s">
        <v>42</v>
      </c>
      <c r="B2" t="s">
        <v>43</v>
      </c>
      <c r="C2" s="1">
        <v>41191</v>
      </c>
      <c r="D2">
        <v>151</v>
      </c>
      <c r="E2">
        <v>151</v>
      </c>
      <c r="F2">
        <v>45.384985966000002</v>
      </c>
      <c r="G2" t="s">
        <v>45</v>
      </c>
      <c r="H2">
        <v>3138050</v>
      </c>
      <c r="I2" t="s">
        <v>46</v>
      </c>
      <c r="J2">
        <v>341.313946428571</v>
      </c>
      <c r="K2" t="s">
        <v>46</v>
      </c>
      <c r="L2">
        <v>0.34653337644905302</v>
      </c>
      <c r="M2" t="s">
        <v>45</v>
      </c>
      <c r="N2">
        <v>0</v>
      </c>
      <c r="O2" t="s">
        <v>45</v>
      </c>
      <c r="P2">
        <v>0.87574569287399995</v>
      </c>
      <c r="Q2">
        <v>0.8</v>
      </c>
      <c r="R2" t="s">
        <v>48</v>
      </c>
      <c r="S2">
        <v>0.87642417872199996</v>
      </c>
      <c r="T2" t="s">
        <v>48</v>
      </c>
      <c r="U2">
        <v>0.87506720702600005</v>
      </c>
      <c r="V2" t="s">
        <v>48</v>
      </c>
      <c r="W2">
        <v>0.99998090779100002</v>
      </c>
      <c r="X2" t="s">
        <v>48</v>
      </c>
      <c r="Y2">
        <v>0.99996503755199995</v>
      </c>
      <c r="Z2">
        <v>0.80608361205900003</v>
      </c>
      <c r="AA2">
        <v>1</v>
      </c>
      <c r="AB2">
        <v>0</v>
      </c>
      <c r="AC2" t="s">
        <v>48</v>
      </c>
      <c r="AD2">
        <v>0</v>
      </c>
      <c r="AE2">
        <v>0</v>
      </c>
      <c r="AF2" t="s">
        <v>48</v>
      </c>
      <c r="AG2" t="str">
        <f>IF(OR($G2="yes",$K2="very high",$K2="very low",$M2="yes",$O2="yes",$R2="yes"),"fail","pass")</f>
        <v>fail</v>
      </c>
      <c r="AH2" t="str">
        <f>IF(OR($G2="yes",$K2="very high",$K2="very low",$M2="yes",$O2="yes",$R2="yes",$T2="yes",$V2="yes"),"fail","pass")</f>
        <v>fail</v>
      </c>
      <c r="AI2" t="str">
        <f>IF(OR($G2="yes",$M2="yes",$O2="yes",$R2="yes"),"fail","pass")</f>
        <v>fail</v>
      </c>
      <c r="AJ2" t="str">
        <f>IF(OR($G2="yes",$M2="yes",$O2="yes",$R2="yes",$T2="yes",$V2="yes"),"fail","pass")</f>
        <v>fail</v>
      </c>
      <c r="AL2" t="str">
        <f t="shared" ref="AL2:AL65" si="0">IF(T2=V2, "same","diff")</f>
        <v>same</v>
      </c>
      <c r="AM2" t="str">
        <f t="shared" ref="AM2:AM65" si="1">IF(X2="no","pass","fail")</f>
        <v>pass</v>
      </c>
      <c r="AN2" s="3" t="str">
        <f t="shared" ref="AN2:AN65" si="2">IF(AA2&gt;(0.1*D2),"exceeded","not exceeded")</f>
        <v>not exceeded</v>
      </c>
      <c r="AO2" s="3" t="str">
        <f t="shared" ref="AO2:AO65" si="3">IF(AD2&gt;(0.1*E2),"exceeded","not exceeded")</f>
        <v>not exceeded</v>
      </c>
      <c r="AP2" t="str">
        <f>IF(AN2=AO2, "same","diff")</f>
        <v>same</v>
      </c>
      <c r="AQ2" t="str">
        <f t="shared" ref="AQ2:AQ65" si="4">IF(AC2=AF2,"same","diff")</f>
        <v>same</v>
      </c>
    </row>
    <row r="3" spans="1:43" x14ac:dyDescent="0.3">
      <c r="A3" t="s">
        <v>50</v>
      </c>
      <c r="B3" t="s">
        <v>43</v>
      </c>
      <c r="C3" s="1">
        <v>41311</v>
      </c>
      <c r="D3">
        <v>250</v>
      </c>
      <c r="E3">
        <v>250</v>
      </c>
      <c r="F3">
        <v>2.00760360074</v>
      </c>
      <c r="G3" t="s">
        <v>45</v>
      </c>
      <c r="H3">
        <v>160923</v>
      </c>
      <c r="I3" t="s">
        <v>46</v>
      </c>
      <c r="J3">
        <v>10.2916911621093</v>
      </c>
      <c r="K3" t="s">
        <v>47</v>
      </c>
      <c r="L3">
        <v>0.26426686784127901</v>
      </c>
      <c r="M3" t="s">
        <v>45</v>
      </c>
      <c r="N3">
        <v>1.9741313809110099</v>
      </c>
      <c r="O3" t="s">
        <v>45</v>
      </c>
      <c r="P3">
        <v>0.27653687788600001</v>
      </c>
      <c r="Q3">
        <v>0.75</v>
      </c>
      <c r="R3" t="s">
        <v>45</v>
      </c>
      <c r="S3">
        <v>9.1187661179600005E-2</v>
      </c>
      <c r="T3" t="s">
        <v>45</v>
      </c>
      <c r="U3">
        <v>0.46188609459199997</v>
      </c>
      <c r="V3" t="s">
        <v>45</v>
      </c>
      <c r="W3">
        <v>0.358420132025</v>
      </c>
      <c r="X3" t="s">
        <v>48</v>
      </c>
      <c r="Y3">
        <v>1.12043420182E-3</v>
      </c>
      <c r="Z3">
        <v>1.26617838979E-2</v>
      </c>
      <c r="AA3">
        <v>193</v>
      </c>
      <c r="AB3">
        <v>-1.09646241539E-3</v>
      </c>
      <c r="AC3" t="s">
        <v>45</v>
      </c>
      <c r="AD3">
        <v>65</v>
      </c>
      <c r="AE3">
        <v>-3.23507578897E-3</v>
      </c>
      <c r="AF3" t="s">
        <v>45</v>
      </c>
      <c r="AG3" s="23" t="str">
        <f t="shared" ref="AG3:AG66" si="5">IF(OR($G3="yes",$K3="very high",$K3="very low",$M3="yes",$O3="yes",$R3="yes"),"fail","pass")</f>
        <v>fail</v>
      </c>
      <c r="AH3" s="23" t="str">
        <f t="shared" ref="AH3:AH66" si="6">IF(OR($G3="yes",$K3="very high",$K3="very low",$M3="yes",$O3="yes",$R3="yes",$T3="yes",$V3="yes"),"fail","pass")</f>
        <v>fail</v>
      </c>
      <c r="AI3" t="str">
        <f t="shared" ref="AI3:AI66" si="7">IF(OR($G3="yes",$M3="yes",$O3="yes",$R3="yes"),"fail","pass")</f>
        <v>fail</v>
      </c>
      <c r="AJ3" t="str">
        <f t="shared" ref="AJ3:AJ66" si="8">IF(OR($G3="yes",$M3="yes",$O3="yes",$R3="yes",$T3="yes",$V3="yes"),"fail","pass")</f>
        <v>fail</v>
      </c>
      <c r="AL3" t="str">
        <f t="shared" si="0"/>
        <v>same</v>
      </c>
      <c r="AM3" t="str">
        <f t="shared" si="1"/>
        <v>pass</v>
      </c>
      <c r="AN3" s="3" t="str">
        <f t="shared" si="2"/>
        <v>exceeded</v>
      </c>
      <c r="AO3" s="3" t="str">
        <f t="shared" si="3"/>
        <v>exceeded</v>
      </c>
      <c r="AP3" t="str">
        <f t="shared" ref="AP3:AP66" si="9">IF(AN3=AO3, "same","diff")</f>
        <v>same</v>
      </c>
      <c r="AQ3" t="str">
        <f t="shared" si="4"/>
        <v>same</v>
      </c>
    </row>
    <row r="4" spans="1:43" x14ac:dyDescent="0.3">
      <c r="A4" t="s">
        <v>52</v>
      </c>
      <c r="B4" t="s">
        <v>43</v>
      </c>
      <c r="C4" s="1">
        <v>41443</v>
      </c>
      <c r="D4">
        <v>251</v>
      </c>
      <c r="E4">
        <v>251</v>
      </c>
      <c r="F4">
        <v>93.702979366199997</v>
      </c>
      <c r="G4" t="s">
        <v>48</v>
      </c>
      <c r="H4">
        <v>10147864</v>
      </c>
      <c r="I4" t="s">
        <v>46</v>
      </c>
      <c r="J4">
        <v>556.75553571428497</v>
      </c>
      <c r="K4" t="s">
        <v>47</v>
      </c>
      <c r="L4">
        <v>9.2139862655984794E-3</v>
      </c>
      <c r="M4" t="s">
        <v>48</v>
      </c>
      <c r="N4">
        <v>93.925688036128903</v>
      </c>
      <c r="O4" t="s">
        <v>48</v>
      </c>
      <c r="P4">
        <v>0.79545451681500001</v>
      </c>
      <c r="Q4">
        <v>0.75</v>
      </c>
      <c r="R4" t="s">
        <v>48</v>
      </c>
      <c r="S4">
        <v>0.90382837631900004</v>
      </c>
      <c r="T4" t="s">
        <v>48</v>
      </c>
      <c r="U4">
        <v>0.68024435439999997</v>
      </c>
      <c r="V4" t="s">
        <v>45</v>
      </c>
      <c r="W4">
        <v>0.358420132025</v>
      </c>
      <c r="X4" t="s">
        <v>48</v>
      </c>
      <c r="Y4" s="2">
        <v>1.6394677574E-83</v>
      </c>
      <c r="Z4" s="2">
        <v>9.0394162667500005E-306</v>
      </c>
      <c r="AA4">
        <v>0</v>
      </c>
      <c r="AB4">
        <v>-1.0825020626900001E-3</v>
      </c>
      <c r="AC4" t="s">
        <v>45</v>
      </c>
      <c r="AD4">
        <v>47</v>
      </c>
      <c r="AE4">
        <v>-3.7712650338300002E-3</v>
      </c>
      <c r="AF4" t="s">
        <v>45</v>
      </c>
      <c r="AG4" s="23" t="str">
        <f t="shared" si="5"/>
        <v>fail</v>
      </c>
      <c r="AH4" s="23" t="str">
        <f t="shared" si="6"/>
        <v>fail</v>
      </c>
      <c r="AI4" t="str">
        <f t="shared" si="7"/>
        <v>pass</v>
      </c>
      <c r="AJ4" t="str">
        <f t="shared" si="8"/>
        <v>fail</v>
      </c>
      <c r="AL4" t="str">
        <f t="shared" si="0"/>
        <v>diff</v>
      </c>
      <c r="AM4" t="str">
        <f t="shared" si="1"/>
        <v>pass</v>
      </c>
      <c r="AN4" s="3" t="str">
        <f t="shared" si="2"/>
        <v>not exceeded</v>
      </c>
      <c r="AO4" s="3" t="str">
        <f t="shared" si="3"/>
        <v>exceeded</v>
      </c>
      <c r="AP4" t="str">
        <f t="shared" si="9"/>
        <v>diff</v>
      </c>
      <c r="AQ4" t="str">
        <f t="shared" si="4"/>
        <v>same</v>
      </c>
    </row>
    <row r="5" spans="1:43" x14ac:dyDescent="0.3">
      <c r="A5" t="s">
        <v>57</v>
      </c>
      <c r="B5" t="s">
        <v>43</v>
      </c>
      <c r="C5" s="1">
        <v>41449</v>
      </c>
      <c r="D5">
        <v>251</v>
      </c>
      <c r="E5">
        <v>251</v>
      </c>
      <c r="F5">
        <v>88.738148146100002</v>
      </c>
      <c r="G5" t="s">
        <v>48</v>
      </c>
      <c r="H5">
        <v>17725761</v>
      </c>
      <c r="I5" t="s">
        <v>46</v>
      </c>
      <c r="J5">
        <v>940.83354464285696</v>
      </c>
      <c r="K5" t="s">
        <v>58</v>
      </c>
      <c r="L5">
        <v>1.16285720083283E-2</v>
      </c>
      <c r="M5" t="s">
        <v>48</v>
      </c>
      <c r="N5">
        <v>89.001659573625503</v>
      </c>
      <c r="O5" t="s">
        <v>48</v>
      </c>
      <c r="P5">
        <v>0.84735838894500004</v>
      </c>
      <c r="Q5">
        <v>0.75</v>
      </c>
      <c r="R5" t="s">
        <v>48</v>
      </c>
      <c r="S5">
        <v>0.90274566830500003</v>
      </c>
      <c r="T5" t="s">
        <v>48</v>
      </c>
      <c r="U5">
        <v>0.78576044597000005</v>
      </c>
      <c r="V5" t="s">
        <v>48</v>
      </c>
      <c r="W5">
        <v>0.67793689645199995</v>
      </c>
      <c r="X5" t="s">
        <v>48</v>
      </c>
      <c r="Y5" s="2">
        <v>1.09117841216E-52</v>
      </c>
      <c r="Z5" s="2">
        <v>1.2365877767599999E-63</v>
      </c>
      <c r="AA5">
        <v>0</v>
      </c>
      <c r="AB5">
        <v>-9.5539739150600001E-4</v>
      </c>
      <c r="AC5" t="s">
        <v>45</v>
      </c>
      <c r="AD5">
        <v>4</v>
      </c>
      <c r="AE5">
        <v>-1.9888971164700002E-3</v>
      </c>
      <c r="AF5" t="s">
        <v>45</v>
      </c>
      <c r="AG5" s="23" t="str">
        <f t="shared" si="5"/>
        <v>pass</v>
      </c>
      <c r="AH5" s="23" t="str">
        <f t="shared" si="6"/>
        <v>pass</v>
      </c>
      <c r="AI5" t="str">
        <f t="shared" si="7"/>
        <v>pass</v>
      </c>
      <c r="AJ5" t="str">
        <f t="shared" si="8"/>
        <v>pass</v>
      </c>
      <c r="AL5" t="str">
        <f t="shared" si="0"/>
        <v>same</v>
      </c>
      <c r="AM5" t="str">
        <f t="shared" si="1"/>
        <v>pass</v>
      </c>
      <c r="AN5" s="3" t="str">
        <f t="shared" si="2"/>
        <v>not exceeded</v>
      </c>
      <c r="AO5" s="3" t="str">
        <f t="shared" si="3"/>
        <v>not exceeded</v>
      </c>
      <c r="AP5" t="str">
        <f t="shared" si="9"/>
        <v>same</v>
      </c>
      <c r="AQ5" t="str">
        <f t="shared" si="4"/>
        <v>same</v>
      </c>
    </row>
    <row r="6" spans="1:43" x14ac:dyDescent="0.3">
      <c r="A6" t="s">
        <v>59</v>
      </c>
      <c r="B6" t="s">
        <v>43</v>
      </c>
      <c r="C6" s="1">
        <v>41467</v>
      </c>
      <c r="D6">
        <v>151</v>
      </c>
      <c r="E6">
        <v>151</v>
      </c>
      <c r="F6">
        <v>82.440077405300002</v>
      </c>
      <c r="G6" t="s">
        <v>48</v>
      </c>
      <c r="H6">
        <v>13180142</v>
      </c>
      <c r="I6" t="s">
        <v>46</v>
      </c>
      <c r="J6">
        <v>710.29537053571403</v>
      </c>
      <c r="K6" t="s">
        <v>46</v>
      </c>
      <c r="L6">
        <v>9.42195574424603E-2</v>
      </c>
      <c r="M6" t="s">
        <v>45</v>
      </c>
      <c r="N6">
        <v>82.130787370041901</v>
      </c>
      <c r="O6" t="s">
        <v>48</v>
      </c>
      <c r="P6">
        <v>0.92194642387199999</v>
      </c>
      <c r="Q6">
        <v>0.8</v>
      </c>
      <c r="R6" t="s">
        <v>48</v>
      </c>
      <c r="S6">
        <v>0.92377140584899997</v>
      </c>
      <c r="T6" t="s">
        <v>48</v>
      </c>
      <c r="U6">
        <v>0.92291677829100005</v>
      </c>
      <c r="V6" t="s">
        <v>48</v>
      </c>
      <c r="W6">
        <v>0.99998090779100002</v>
      </c>
      <c r="X6" t="s">
        <v>48</v>
      </c>
      <c r="Y6">
        <v>9.6054853604899994E-3</v>
      </c>
      <c r="Z6" s="2">
        <v>4.6380599446800001E-11</v>
      </c>
      <c r="AA6">
        <v>0</v>
      </c>
      <c r="AB6">
        <v>-5.9231819952599999E-4</v>
      </c>
      <c r="AC6" t="s">
        <v>45</v>
      </c>
      <c r="AD6">
        <v>0</v>
      </c>
      <c r="AE6">
        <v>-6.2140868569199998E-4</v>
      </c>
      <c r="AF6" t="s">
        <v>45</v>
      </c>
      <c r="AG6" s="23" t="str">
        <f t="shared" si="5"/>
        <v>fail</v>
      </c>
      <c r="AH6" s="23" t="str">
        <f t="shared" si="6"/>
        <v>fail</v>
      </c>
      <c r="AI6" t="str">
        <f t="shared" si="7"/>
        <v>fail</v>
      </c>
      <c r="AJ6" t="str">
        <f t="shared" si="8"/>
        <v>fail</v>
      </c>
      <c r="AL6" t="str">
        <f t="shared" si="0"/>
        <v>same</v>
      </c>
      <c r="AM6" t="str">
        <f t="shared" si="1"/>
        <v>pass</v>
      </c>
      <c r="AN6" s="3" t="str">
        <f t="shared" si="2"/>
        <v>not exceeded</v>
      </c>
      <c r="AO6" s="3" t="str">
        <f t="shared" si="3"/>
        <v>not exceeded</v>
      </c>
      <c r="AP6" t="str">
        <f t="shared" si="9"/>
        <v>same</v>
      </c>
      <c r="AQ6" t="str">
        <f t="shared" si="4"/>
        <v>same</v>
      </c>
    </row>
    <row r="7" spans="1:43" x14ac:dyDescent="0.3">
      <c r="A7" t="s">
        <v>60</v>
      </c>
      <c r="B7" t="s">
        <v>43</v>
      </c>
      <c r="C7" s="1">
        <v>41503</v>
      </c>
      <c r="D7">
        <v>176</v>
      </c>
      <c r="E7">
        <v>176</v>
      </c>
      <c r="F7">
        <v>93.613034329599998</v>
      </c>
      <c r="G7" t="s">
        <v>48</v>
      </c>
      <c r="H7">
        <v>14493580</v>
      </c>
      <c r="I7" t="s">
        <v>46</v>
      </c>
      <c r="J7">
        <v>748.77209374999995</v>
      </c>
      <c r="K7" t="s">
        <v>46</v>
      </c>
      <c r="L7">
        <v>2.0100939022347601E-2</v>
      </c>
      <c r="M7" t="s">
        <v>48</v>
      </c>
      <c r="N7">
        <v>93.612744736325396</v>
      </c>
      <c r="O7" t="s">
        <v>48</v>
      </c>
      <c r="P7">
        <v>0.94896509894799996</v>
      </c>
      <c r="Q7">
        <v>0.75</v>
      </c>
      <c r="R7" t="s">
        <v>48</v>
      </c>
      <c r="S7">
        <v>0.96311808714299996</v>
      </c>
      <c r="T7" t="s">
        <v>48</v>
      </c>
      <c r="U7">
        <v>0.93388158129999999</v>
      </c>
      <c r="V7" t="s">
        <v>48</v>
      </c>
      <c r="W7">
        <v>0.84094804639099996</v>
      </c>
      <c r="X7" t="s">
        <v>48</v>
      </c>
      <c r="Y7" s="2">
        <v>4.6235873654399998E-5</v>
      </c>
      <c r="Z7" t="s">
        <v>61</v>
      </c>
      <c r="AA7">
        <v>0</v>
      </c>
      <c r="AB7">
        <v>-3.9473149619E-4</v>
      </c>
      <c r="AC7" t="s">
        <v>48</v>
      </c>
      <c r="AD7">
        <v>1</v>
      </c>
      <c r="AE7">
        <v>-6.0170140418700001E-4</v>
      </c>
      <c r="AF7" t="s">
        <v>45</v>
      </c>
      <c r="AG7" s="23" t="str">
        <f t="shared" si="5"/>
        <v>pass</v>
      </c>
      <c r="AH7" s="23" t="str">
        <f t="shared" si="6"/>
        <v>pass</v>
      </c>
      <c r="AI7" t="str">
        <f t="shared" si="7"/>
        <v>pass</v>
      </c>
      <c r="AJ7" t="str">
        <f t="shared" si="8"/>
        <v>pass</v>
      </c>
      <c r="AL7" t="str">
        <f t="shared" si="0"/>
        <v>same</v>
      </c>
      <c r="AM7" t="str">
        <f t="shared" si="1"/>
        <v>pass</v>
      </c>
      <c r="AN7" s="3" t="str">
        <f t="shared" si="2"/>
        <v>not exceeded</v>
      </c>
      <c r="AO7" s="3" t="str">
        <f t="shared" si="3"/>
        <v>not exceeded</v>
      </c>
      <c r="AP7" t="str">
        <f t="shared" si="9"/>
        <v>same</v>
      </c>
      <c r="AQ7" t="str">
        <f t="shared" si="4"/>
        <v>diff</v>
      </c>
    </row>
    <row r="8" spans="1:43" x14ac:dyDescent="0.3">
      <c r="A8" t="s">
        <v>65</v>
      </c>
      <c r="B8" t="s">
        <v>43</v>
      </c>
      <c r="C8" s="1">
        <v>41530</v>
      </c>
      <c r="D8">
        <v>251</v>
      </c>
      <c r="E8">
        <v>251</v>
      </c>
      <c r="F8">
        <v>89.863611885799997</v>
      </c>
      <c r="G8" t="s">
        <v>48</v>
      </c>
      <c r="H8">
        <v>17433281</v>
      </c>
      <c r="I8" t="s">
        <v>46</v>
      </c>
      <c r="J8">
        <v>913.73032142857096</v>
      </c>
      <c r="K8" t="s">
        <v>58</v>
      </c>
      <c r="L8">
        <v>2.4696171385064199E-2</v>
      </c>
      <c r="M8" t="s">
        <v>48</v>
      </c>
      <c r="N8">
        <v>89.177916750527601</v>
      </c>
      <c r="O8" t="s">
        <v>48</v>
      </c>
      <c r="P8">
        <v>0.83393312702400002</v>
      </c>
      <c r="Q8">
        <v>0.75</v>
      </c>
      <c r="R8" t="s">
        <v>48</v>
      </c>
      <c r="S8">
        <v>0.88572799622800003</v>
      </c>
      <c r="T8" t="s">
        <v>48</v>
      </c>
      <c r="U8">
        <v>0.77647501394399998</v>
      </c>
      <c r="V8" t="s">
        <v>48</v>
      </c>
      <c r="W8">
        <v>0.84094804639099996</v>
      </c>
      <c r="X8" t="s">
        <v>48</v>
      </c>
      <c r="Y8" s="2">
        <v>3.8371474749700001E-42</v>
      </c>
      <c r="Z8" s="2">
        <v>5.6818846749000003E-66</v>
      </c>
      <c r="AA8">
        <v>0</v>
      </c>
      <c r="AB8">
        <v>-1.1656378153900001E-3</v>
      </c>
      <c r="AC8" t="s">
        <v>45</v>
      </c>
      <c r="AD8">
        <v>4</v>
      </c>
      <c r="AE8">
        <v>-1.9759417336499998E-3</v>
      </c>
      <c r="AF8" t="s">
        <v>45</v>
      </c>
      <c r="AG8" s="23" t="str">
        <f t="shared" si="5"/>
        <v>pass</v>
      </c>
      <c r="AH8" s="23" t="str">
        <f t="shared" si="6"/>
        <v>pass</v>
      </c>
      <c r="AI8" t="str">
        <f t="shared" si="7"/>
        <v>pass</v>
      </c>
      <c r="AJ8" t="str">
        <f t="shared" si="8"/>
        <v>pass</v>
      </c>
      <c r="AL8" t="str">
        <f t="shared" si="0"/>
        <v>same</v>
      </c>
      <c r="AM8" t="str">
        <f t="shared" si="1"/>
        <v>pass</v>
      </c>
      <c r="AN8" s="3" t="str">
        <f t="shared" si="2"/>
        <v>not exceeded</v>
      </c>
      <c r="AO8" s="3" t="str">
        <f t="shared" si="3"/>
        <v>not exceeded</v>
      </c>
      <c r="AP8" t="str">
        <f t="shared" si="9"/>
        <v>same</v>
      </c>
      <c r="AQ8" t="str">
        <f t="shared" si="4"/>
        <v>same</v>
      </c>
    </row>
    <row r="9" spans="1:43" x14ac:dyDescent="0.3">
      <c r="A9" t="s">
        <v>66</v>
      </c>
      <c r="B9" t="s">
        <v>43</v>
      </c>
      <c r="C9" s="1">
        <v>41533</v>
      </c>
      <c r="D9">
        <v>151</v>
      </c>
      <c r="E9">
        <v>151</v>
      </c>
      <c r="F9">
        <v>86.061833698399994</v>
      </c>
      <c r="G9" t="s">
        <v>48</v>
      </c>
      <c r="H9">
        <v>22033351</v>
      </c>
      <c r="I9" t="s">
        <v>46</v>
      </c>
      <c r="J9">
        <v>1185.41731696428</v>
      </c>
      <c r="K9" t="s">
        <v>116</v>
      </c>
      <c r="L9">
        <v>2.8467925827783101E-2</v>
      </c>
      <c r="M9" t="s">
        <v>48</v>
      </c>
      <c r="N9">
        <v>86.012228655016898</v>
      </c>
      <c r="O9" t="s">
        <v>48</v>
      </c>
      <c r="P9">
        <v>0.91380022508699998</v>
      </c>
      <c r="Q9">
        <v>0.8</v>
      </c>
      <c r="R9" t="s">
        <v>48</v>
      </c>
      <c r="S9">
        <v>0.93476878340500003</v>
      </c>
      <c r="T9" t="s">
        <v>48</v>
      </c>
      <c r="U9">
        <v>0.89055770815500002</v>
      </c>
      <c r="V9" t="s">
        <v>48</v>
      </c>
      <c r="W9">
        <v>0.84094804639099996</v>
      </c>
      <c r="X9" t="s">
        <v>48</v>
      </c>
      <c r="Y9" s="2">
        <v>4.3159063355000002E-13</v>
      </c>
      <c r="Z9" s="2">
        <v>1.10353010986E-23</v>
      </c>
      <c r="AA9">
        <v>0</v>
      </c>
      <c r="AB9">
        <v>-7.0235033184499996E-4</v>
      </c>
      <c r="AC9" t="s">
        <v>45</v>
      </c>
      <c r="AD9">
        <v>0</v>
      </c>
      <c r="AE9">
        <v>-9.0450211730900003E-4</v>
      </c>
      <c r="AF9" t="s">
        <v>45</v>
      </c>
      <c r="AG9" s="23" t="str">
        <f t="shared" si="5"/>
        <v>fail</v>
      </c>
      <c r="AH9" s="23" t="str">
        <f t="shared" si="6"/>
        <v>fail</v>
      </c>
      <c r="AI9" t="str">
        <f t="shared" si="7"/>
        <v>pass</v>
      </c>
      <c r="AJ9" t="str">
        <f t="shared" si="8"/>
        <v>pass</v>
      </c>
      <c r="AL9" t="str">
        <f t="shared" si="0"/>
        <v>same</v>
      </c>
      <c r="AM9" t="str">
        <f t="shared" si="1"/>
        <v>pass</v>
      </c>
      <c r="AN9" s="3" t="str">
        <f t="shared" si="2"/>
        <v>not exceeded</v>
      </c>
      <c r="AO9" s="3" t="str">
        <f t="shared" si="3"/>
        <v>not exceeded</v>
      </c>
      <c r="AP9" t="str">
        <f t="shared" si="9"/>
        <v>same</v>
      </c>
      <c r="AQ9" t="str">
        <f t="shared" si="4"/>
        <v>same</v>
      </c>
    </row>
    <row r="10" spans="1:43" x14ac:dyDescent="0.3">
      <c r="A10" t="s">
        <v>69</v>
      </c>
      <c r="B10" t="s">
        <v>43</v>
      </c>
      <c r="C10" s="1">
        <v>41541</v>
      </c>
      <c r="D10">
        <v>251</v>
      </c>
      <c r="E10">
        <v>251</v>
      </c>
      <c r="F10">
        <v>67.195163523800005</v>
      </c>
      <c r="G10" t="s">
        <v>45</v>
      </c>
      <c r="H10">
        <v>14006895</v>
      </c>
      <c r="I10" t="s">
        <v>46</v>
      </c>
      <c r="J10">
        <v>805.13880357142796</v>
      </c>
      <c r="K10" t="s">
        <v>86</v>
      </c>
      <c r="L10">
        <v>9.2175920851973694E-2</v>
      </c>
      <c r="M10" t="s">
        <v>45</v>
      </c>
      <c r="N10">
        <v>66.844282907200906</v>
      </c>
      <c r="O10" t="s">
        <v>45</v>
      </c>
      <c r="P10">
        <v>0.71517038600399996</v>
      </c>
      <c r="Q10">
        <v>0.75</v>
      </c>
      <c r="R10" t="s">
        <v>45</v>
      </c>
      <c r="S10">
        <v>0.77068912456500005</v>
      </c>
      <c r="T10" t="s">
        <v>48</v>
      </c>
      <c r="U10">
        <v>0.66347772384600001</v>
      </c>
      <c r="V10" t="s">
        <v>45</v>
      </c>
      <c r="W10">
        <v>0.99584488300200003</v>
      </c>
      <c r="X10" t="s">
        <v>48</v>
      </c>
      <c r="Y10" s="2">
        <v>6.3636890642999997E-20</v>
      </c>
      <c r="Z10" t="s">
        <v>61</v>
      </c>
      <c r="AA10">
        <v>16</v>
      </c>
      <c r="AB10">
        <v>-1.9789055870399999E-3</v>
      </c>
      <c r="AC10" t="s">
        <v>45</v>
      </c>
      <c r="AD10">
        <v>32</v>
      </c>
      <c r="AE10">
        <v>-2.1860258954700001E-3</v>
      </c>
      <c r="AF10" t="s">
        <v>45</v>
      </c>
      <c r="AG10" s="23" t="str">
        <f t="shared" si="5"/>
        <v>fail</v>
      </c>
      <c r="AH10" s="23" t="str">
        <f t="shared" si="6"/>
        <v>fail</v>
      </c>
      <c r="AI10" t="str">
        <f t="shared" si="7"/>
        <v>fail</v>
      </c>
      <c r="AJ10" t="str">
        <f t="shared" si="8"/>
        <v>fail</v>
      </c>
      <c r="AL10" t="str">
        <f t="shared" si="0"/>
        <v>diff</v>
      </c>
      <c r="AM10" t="str">
        <f t="shared" si="1"/>
        <v>pass</v>
      </c>
      <c r="AN10" s="3" t="str">
        <f t="shared" si="2"/>
        <v>not exceeded</v>
      </c>
      <c r="AO10" s="3" t="str">
        <f t="shared" si="3"/>
        <v>exceeded</v>
      </c>
      <c r="AP10" t="str">
        <f t="shared" si="9"/>
        <v>diff</v>
      </c>
      <c r="AQ10" t="str">
        <f t="shared" si="4"/>
        <v>same</v>
      </c>
    </row>
    <row r="11" spans="1:43" x14ac:dyDescent="0.3">
      <c r="A11" t="s">
        <v>70</v>
      </c>
      <c r="B11" t="s">
        <v>43</v>
      </c>
      <c r="C11" s="1">
        <v>41554</v>
      </c>
      <c r="D11">
        <v>251</v>
      </c>
      <c r="E11">
        <v>251</v>
      </c>
      <c r="F11">
        <v>88.986930318600002</v>
      </c>
      <c r="G11" t="s">
        <v>48</v>
      </c>
      <c r="H11">
        <v>7066429</v>
      </c>
      <c r="I11" t="s">
        <v>46</v>
      </c>
      <c r="J11">
        <v>464.056136160714</v>
      </c>
      <c r="K11" t="s">
        <v>47</v>
      </c>
      <c r="L11">
        <v>0.11394761267414399</v>
      </c>
      <c r="M11" t="s">
        <v>45</v>
      </c>
      <c r="N11">
        <v>90.7266167774645</v>
      </c>
      <c r="O11" t="s">
        <v>48</v>
      </c>
      <c r="P11">
        <v>0.86005195294199999</v>
      </c>
      <c r="Q11">
        <v>0.75</v>
      </c>
      <c r="R11" t="s">
        <v>48</v>
      </c>
      <c r="S11">
        <v>0.86611846823299998</v>
      </c>
      <c r="T11" t="s">
        <v>48</v>
      </c>
      <c r="U11">
        <v>0.85246563440699996</v>
      </c>
      <c r="V11" t="s">
        <v>48</v>
      </c>
      <c r="W11">
        <v>0.99999999999699996</v>
      </c>
      <c r="X11" t="s">
        <v>48</v>
      </c>
      <c r="Y11">
        <v>7.1573271143099998E-2</v>
      </c>
      <c r="Z11" t="s">
        <v>61</v>
      </c>
      <c r="AA11">
        <v>1</v>
      </c>
      <c r="AB11">
        <v>-1.40218418522E-3</v>
      </c>
      <c r="AC11" t="s">
        <v>45</v>
      </c>
      <c r="AD11">
        <v>1</v>
      </c>
      <c r="AE11">
        <v>-1.5446375712E-3</v>
      </c>
      <c r="AF11" t="s">
        <v>45</v>
      </c>
      <c r="AG11" s="23" t="str">
        <f t="shared" si="5"/>
        <v>fail</v>
      </c>
      <c r="AH11" s="23" t="str">
        <f t="shared" si="6"/>
        <v>fail</v>
      </c>
      <c r="AI11" t="str">
        <f t="shared" si="7"/>
        <v>fail</v>
      </c>
      <c r="AJ11" t="str">
        <f t="shared" si="8"/>
        <v>fail</v>
      </c>
      <c r="AL11" t="str">
        <f t="shared" si="0"/>
        <v>same</v>
      </c>
      <c r="AM11" t="str">
        <f t="shared" si="1"/>
        <v>pass</v>
      </c>
      <c r="AN11" s="3" t="str">
        <f t="shared" si="2"/>
        <v>not exceeded</v>
      </c>
      <c r="AO11" s="3" t="str">
        <f t="shared" si="3"/>
        <v>not exceeded</v>
      </c>
      <c r="AP11" t="str">
        <f t="shared" si="9"/>
        <v>same</v>
      </c>
      <c r="AQ11" t="str">
        <f t="shared" si="4"/>
        <v>same</v>
      </c>
    </row>
    <row r="12" spans="1:43" x14ac:dyDescent="0.3">
      <c r="A12" t="s">
        <v>71</v>
      </c>
      <c r="B12" t="s">
        <v>43</v>
      </c>
      <c r="C12" s="1">
        <v>41572</v>
      </c>
      <c r="D12">
        <v>151</v>
      </c>
      <c r="E12">
        <v>151</v>
      </c>
      <c r="F12">
        <v>90.634095636200001</v>
      </c>
      <c r="G12" t="s">
        <v>48</v>
      </c>
      <c r="H12">
        <v>17754371</v>
      </c>
      <c r="I12" t="s">
        <v>46</v>
      </c>
      <c r="J12">
        <v>930.35910044642799</v>
      </c>
      <c r="K12" t="s">
        <v>58</v>
      </c>
      <c r="L12">
        <v>3.0835956609208098E-2</v>
      </c>
      <c r="M12" t="s">
        <v>48</v>
      </c>
      <c r="N12">
        <v>91.403641646160807</v>
      </c>
      <c r="O12" t="s">
        <v>48</v>
      </c>
      <c r="P12">
        <v>0.92241757442899996</v>
      </c>
      <c r="Q12">
        <v>0.8</v>
      </c>
      <c r="R12" t="s">
        <v>48</v>
      </c>
      <c r="S12">
        <v>0.93549013221400001</v>
      </c>
      <c r="T12" t="s">
        <v>48</v>
      </c>
      <c r="U12">
        <v>0.90546281150300001</v>
      </c>
      <c r="V12" t="s">
        <v>48</v>
      </c>
      <c r="W12">
        <v>0.99584488300200003</v>
      </c>
      <c r="X12" t="s">
        <v>48</v>
      </c>
      <c r="Y12" s="2">
        <v>1.9426516500300002E-5</v>
      </c>
      <c r="Z12" t="s">
        <v>61</v>
      </c>
      <c r="AA12">
        <v>0</v>
      </c>
      <c r="AB12">
        <v>-9.4972264081299995E-4</v>
      </c>
      <c r="AC12" t="s">
        <v>45</v>
      </c>
      <c r="AD12">
        <v>0</v>
      </c>
      <c r="AE12">
        <v>-1.02739556868E-3</v>
      </c>
      <c r="AF12" t="s">
        <v>45</v>
      </c>
      <c r="AG12" s="23" t="str">
        <f t="shared" si="5"/>
        <v>pass</v>
      </c>
      <c r="AH12" s="23" t="str">
        <f t="shared" si="6"/>
        <v>pass</v>
      </c>
      <c r="AI12" t="str">
        <f t="shared" si="7"/>
        <v>pass</v>
      </c>
      <c r="AJ12" t="str">
        <f t="shared" si="8"/>
        <v>pass</v>
      </c>
      <c r="AL12" t="str">
        <f t="shared" si="0"/>
        <v>same</v>
      </c>
      <c r="AM12" t="str">
        <f t="shared" si="1"/>
        <v>pass</v>
      </c>
      <c r="AN12" s="3" t="str">
        <f t="shared" si="2"/>
        <v>not exceeded</v>
      </c>
      <c r="AO12" s="3" t="str">
        <f t="shared" si="3"/>
        <v>not exceeded</v>
      </c>
      <c r="AP12" t="str">
        <f t="shared" si="9"/>
        <v>same</v>
      </c>
      <c r="AQ12" t="str">
        <f t="shared" si="4"/>
        <v>same</v>
      </c>
    </row>
    <row r="13" spans="1:43" x14ac:dyDescent="0.3">
      <c r="A13" t="s">
        <v>72</v>
      </c>
      <c r="B13" t="s">
        <v>43</v>
      </c>
      <c r="C13" s="1">
        <v>41677</v>
      </c>
      <c r="D13">
        <v>251</v>
      </c>
      <c r="E13">
        <v>251</v>
      </c>
      <c r="F13">
        <v>88.330132539800005</v>
      </c>
      <c r="G13" t="s">
        <v>48</v>
      </c>
      <c r="H13">
        <v>10785103</v>
      </c>
      <c r="I13" t="s">
        <v>46</v>
      </c>
      <c r="J13">
        <v>558.100283482142</v>
      </c>
      <c r="K13" t="s">
        <v>46</v>
      </c>
      <c r="L13">
        <v>5.3446254015539797E-2</v>
      </c>
      <c r="M13" t="s">
        <v>48</v>
      </c>
      <c r="N13">
        <v>89.865699219691706</v>
      </c>
      <c r="O13" t="s">
        <v>48</v>
      </c>
      <c r="P13">
        <v>0.85142210424300002</v>
      </c>
      <c r="Q13">
        <v>0.75</v>
      </c>
      <c r="R13" t="s">
        <v>48</v>
      </c>
      <c r="S13">
        <v>0.85479847984799995</v>
      </c>
      <c r="T13" t="s">
        <v>48</v>
      </c>
      <c r="U13">
        <v>0.84338390378999994</v>
      </c>
      <c r="V13" t="s">
        <v>48</v>
      </c>
      <c r="W13">
        <v>0.99999999999699996</v>
      </c>
      <c r="X13" t="s">
        <v>48</v>
      </c>
      <c r="Y13">
        <v>0.428180738482</v>
      </c>
      <c r="Z13" t="s">
        <v>61</v>
      </c>
      <c r="AA13">
        <v>1</v>
      </c>
      <c r="AB13">
        <v>-1.4636248033299999E-3</v>
      </c>
      <c r="AC13" t="s">
        <v>45</v>
      </c>
      <c r="AD13">
        <v>1</v>
      </c>
      <c r="AE13">
        <v>-1.6776323415200001E-3</v>
      </c>
      <c r="AF13" t="s">
        <v>45</v>
      </c>
      <c r="AG13" s="23" t="str">
        <f t="shared" si="5"/>
        <v>pass</v>
      </c>
      <c r="AH13" s="23" t="str">
        <f t="shared" si="6"/>
        <v>pass</v>
      </c>
      <c r="AI13" t="str">
        <f t="shared" si="7"/>
        <v>pass</v>
      </c>
      <c r="AJ13" t="str">
        <f t="shared" si="8"/>
        <v>pass</v>
      </c>
      <c r="AL13" t="str">
        <f t="shared" si="0"/>
        <v>same</v>
      </c>
      <c r="AM13" t="str">
        <f t="shared" si="1"/>
        <v>pass</v>
      </c>
      <c r="AN13" s="3" t="str">
        <f t="shared" si="2"/>
        <v>not exceeded</v>
      </c>
      <c r="AO13" s="3" t="str">
        <f t="shared" si="3"/>
        <v>not exceeded</v>
      </c>
      <c r="AP13" t="str">
        <f t="shared" si="9"/>
        <v>same</v>
      </c>
      <c r="AQ13" t="str">
        <f t="shared" si="4"/>
        <v>same</v>
      </c>
    </row>
    <row r="14" spans="1:43" x14ac:dyDescent="0.3">
      <c r="A14" t="s">
        <v>73</v>
      </c>
      <c r="B14" t="s">
        <v>43</v>
      </c>
      <c r="C14" s="1">
        <v>41753</v>
      </c>
      <c r="D14">
        <v>151</v>
      </c>
      <c r="E14">
        <v>151</v>
      </c>
      <c r="F14">
        <v>97.007224315599998</v>
      </c>
      <c r="G14" t="s">
        <v>48</v>
      </c>
      <c r="H14">
        <v>5094671</v>
      </c>
      <c r="I14" t="s">
        <v>46</v>
      </c>
      <c r="J14">
        <v>251.071111607142</v>
      </c>
      <c r="K14" t="s">
        <v>47</v>
      </c>
      <c r="L14">
        <v>0.230997302346864</v>
      </c>
      <c r="M14" t="s">
        <v>45</v>
      </c>
      <c r="N14">
        <v>98.546922361137007</v>
      </c>
      <c r="O14" t="s">
        <v>48</v>
      </c>
      <c r="P14">
        <v>0.93672087825700001</v>
      </c>
      <c r="Q14">
        <v>0.8</v>
      </c>
      <c r="R14" t="s">
        <v>48</v>
      </c>
      <c r="S14">
        <v>0.94644837830799999</v>
      </c>
      <c r="T14" t="s">
        <v>48</v>
      </c>
      <c r="U14">
        <v>0.92544992874099996</v>
      </c>
      <c r="V14" t="s">
        <v>48</v>
      </c>
      <c r="W14">
        <v>0.95412926422199995</v>
      </c>
      <c r="X14" t="s">
        <v>48</v>
      </c>
      <c r="Y14">
        <v>8.3101985843899995E-2</v>
      </c>
      <c r="Z14">
        <v>5.5314319989800001E-3</v>
      </c>
      <c r="AA14">
        <v>0</v>
      </c>
      <c r="AB14">
        <v>-9.6088255736899995E-4</v>
      </c>
      <c r="AC14" t="s">
        <v>45</v>
      </c>
      <c r="AD14">
        <v>0</v>
      </c>
      <c r="AE14">
        <v>-1.03585050821E-3</v>
      </c>
      <c r="AF14" t="s">
        <v>45</v>
      </c>
      <c r="AG14" s="23" t="str">
        <f t="shared" si="5"/>
        <v>fail</v>
      </c>
      <c r="AH14" s="23" t="str">
        <f t="shared" si="6"/>
        <v>fail</v>
      </c>
      <c r="AI14" t="str">
        <f t="shared" si="7"/>
        <v>fail</v>
      </c>
      <c r="AJ14" t="str">
        <f t="shared" si="8"/>
        <v>fail</v>
      </c>
      <c r="AL14" t="str">
        <f t="shared" si="0"/>
        <v>same</v>
      </c>
      <c r="AM14" t="str">
        <f t="shared" si="1"/>
        <v>pass</v>
      </c>
      <c r="AN14" s="3" t="str">
        <f t="shared" si="2"/>
        <v>not exceeded</v>
      </c>
      <c r="AO14" s="3" t="str">
        <f t="shared" si="3"/>
        <v>not exceeded</v>
      </c>
      <c r="AP14" t="str">
        <f t="shared" si="9"/>
        <v>same</v>
      </c>
      <c r="AQ14" t="str">
        <f t="shared" si="4"/>
        <v>same</v>
      </c>
    </row>
    <row r="15" spans="1:43" x14ac:dyDescent="0.3">
      <c r="A15" t="s">
        <v>76</v>
      </c>
      <c r="B15" t="s">
        <v>43</v>
      </c>
      <c r="C15" s="1">
        <v>41773</v>
      </c>
      <c r="D15">
        <v>151</v>
      </c>
      <c r="E15">
        <v>151</v>
      </c>
      <c r="F15">
        <v>81.468367567499996</v>
      </c>
      <c r="G15" t="s">
        <v>48</v>
      </c>
      <c r="H15">
        <v>20334208</v>
      </c>
      <c r="I15" t="s">
        <v>46</v>
      </c>
      <c r="J15">
        <v>1124.4827499999999</v>
      </c>
      <c r="K15" t="s">
        <v>116</v>
      </c>
      <c r="L15">
        <v>1.7101416588541599E-2</v>
      </c>
      <c r="M15" t="s">
        <v>48</v>
      </c>
      <c r="N15">
        <v>81.284425153293896</v>
      </c>
      <c r="O15" t="s">
        <v>48</v>
      </c>
      <c r="P15">
        <v>0.79665174741400002</v>
      </c>
      <c r="Q15">
        <v>0.8</v>
      </c>
      <c r="R15" t="s">
        <v>45</v>
      </c>
      <c r="S15">
        <v>0.83677263658699996</v>
      </c>
      <c r="T15" t="s">
        <v>48</v>
      </c>
      <c r="U15">
        <v>0.75502261252000002</v>
      </c>
      <c r="V15" t="s">
        <v>45</v>
      </c>
      <c r="W15">
        <v>0.99584488300200003</v>
      </c>
      <c r="X15" t="s">
        <v>48</v>
      </c>
      <c r="Y15" s="2">
        <v>4.14918234968E-14</v>
      </c>
      <c r="Z15" t="s">
        <v>61</v>
      </c>
      <c r="AA15">
        <v>0</v>
      </c>
      <c r="AB15">
        <v>-2.4166095521800002E-3</v>
      </c>
      <c r="AC15" t="s">
        <v>45</v>
      </c>
      <c r="AD15">
        <v>7</v>
      </c>
      <c r="AE15">
        <v>-1.85469835122E-3</v>
      </c>
      <c r="AF15" t="s">
        <v>45</v>
      </c>
      <c r="AG15" s="23" t="str">
        <f t="shared" si="5"/>
        <v>fail</v>
      </c>
      <c r="AH15" s="23" t="str">
        <f t="shared" si="6"/>
        <v>fail</v>
      </c>
      <c r="AI15" t="str">
        <f t="shared" si="7"/>
        <v>fail</v>
      </c>
      <c r="AJ15" t="str">
        <f t="shared" si="8"/>
        <v>fail</v>
      </c>
      <c r="AL15" t="str">
        <f t="shared" si="0"/>
        <v>diff</v>
      </c>
      <c r="AM15" t="str">
        <f t="shared" si="1"/>
        <v>pass</v>
      </c>
      <c r="AN15" s="3" t="str">
        <f t="shared" si="2"/>
        <v>not exceeded</v>
      </c>
      <c r="AO15" s="3" t="str">
        <f t="shared" si="3"/>
        <v>not exceeded</v>
      </c>
      <c r="AP15" t="str">
        <f t="shared" si="9"/>
        <v>same</v>
      </c>
      <c r="AQ15" t="str">
        <f t="shared" si="4"/>
        <v>same</v>
      </c>
    </row>
    <row r="16" spans="1:43" x14ac:dyDescent="0.3">
      <c r="A16" t="s">
        <v>77</v>
      </c>
      <c r="B16" t="s">
        <v>43</v>
      </c>
      <c r="C16" s="1">
        <v>41802</v>
      </c>
      <c r="D16">
        <v>251</v>
      </c>
      <c r="E16">
        <v>251</v>
      </c>
      <c r="F16">
        <v>91.373018158899995</v>
      </c>
      <c r="G16" t="s">
        <v>48</v>
      </c>
      <c r="H16">
        <v>20643048</v>
      </c>
      <c r="I16" t="s">
        <v>46</v>
      </c>
      <c r="J16">
        <v>1088.1750982142801</v>
      </c>
      <c r="K16" t="s">
        <v>58</v>
      </c>
      <c r="L16">
        <v>1.45294769171346E-2</v>
      </c>
      <c r="M16" t="s">
        <v>48</v>
      </c>
      <c r="N16">
        <v>90.369509939564594</v>
      </c>
      <c r="O16" t="s">
        <v>48</v>
      </c>
      <c r="P16">
        <v>0.78765803212300001</v>
      </c>
      <c r="Q16">
        <v>0.75</v>
      </c>
      <c r="R16" t="s">
        <v>48</v>
      </c>
      <c r="S16">
        <v>0.82619260361699998</v>
      </c>
      <c r="T16" t="s">
        <v>48</v>
      </c>
      <c r="U16">
        <v>0.74425854228300004</v>
      </c>
      <c r="V16" t="s">
        <v>45</v>
      </c>
      <c r="W16">
        <v>0.84094804639099996</v>
      </c>
      <c r="X16" t="s">
        <v>48</v>
      </c>
      <c r="Y16" s="2">
        <v>1.13163481915E-41</v>
      </c>
      <c r="Z16" t="s">
        <v>61</v>
      </c>
      <c r="AA16">
        <v>19</v>
      </c>
      <c r="AB16">
        <v>-2.2137128389300002E-3</v>
      </c>
      <c r="AC16" t="s">
        <v>45</v>
      </c>
      <c r="AD16">
        <v>39</v>
      </c>
      <c r="AE16">
        <v>-2.66211294363E-3</v>
      </c>
      <c r="AF16" t="s">
        <v>45</v>
      </c>
      <c r="AG16" s="23" t="str">
        <f t="shared" si="5"/>
        <v>pass</v>
      </c>
      <c r="AH16" s="23" t="str">
        <f t="shared" si="6"/>
        <v>fail</v>
      </c>
      <c r="AI16" t="str">
        <f t="shared" si="7"/>
        <v>pass</v>
      </c>
      <c r="AJ16" t="str">
        <f t="shared" si="8"/>
        <v>fail</v>
      </c>
      <c r="AL16" t="str">
        <f t="shared" si="0"/>
        <v>diff</v>
      </c>
      <c r="AM16" t="str">
        <f t="shared" si="1"/>
        <v>pass</v>
      </c>
      <c r="AN16" s="3" t="str">
        <f t="shared" si="2"/>
        <v>not exceeded</v>
      </c>
      <c r="AO16" s="3" t="str">
        <f t="shared" si="3"/>
        <v>exceeded</v>
      </c>
      <c r="AP16" t="str">
        <f t="shared" si="9"/>
        <v>diff</v>
      </c>
      <c r="AQ16" t="str">
        <f t="shared" si="4"/>
        <v>same</v>
      </c>
    </row>
    <row r="17" spans="1:43" x14ac:dyDescent="0.3">
      <c r="A17" t="s">
        <v>78</v>
      </c>
      <c r="B17" t="s">
        <v>43</v>
      </c>
      <c r="C17" s="1">
        <v>41806</v>
      </c>
      <c r="D17">
        <v>251</v>
      </c>
      <c r="E17">
        <v>251</v>
      </c>
      <c r="F17">
        <v>97.331109583599996</v>
      </c>
      <c r="G17" t="s">
        <v>48</v>
      </c>
      <c r="H17">
        <v>10710545</v>
      </c>
      <c r="I17" t="s">
        <v>46</v>
      </c>
      <c r="J17">
        <v>534.59106026785696</v>
      </c>
      <c r="K17" t="s">
        <v>47</v>
      </c>
      <c r="L17">
        <v>6.5096507697174899E-3</v>
      </c>
      <c r="M17" t="s">
        <v>48</v>
      </c>
      <c r="N17">
        <v>97.504980354989598</v>
      </c>
      <c r="O17" t="s">
        <v>48</v>
      </c>
      <c r="P17">
        <v>0.81498399209100003</v>
      </c>
      <c r="Q17">
        <v>0.75</v>
      </c>
      <c r="R17" t="s">
        <v>48</v>
      </c>
      <c r="S17">
        <v>0.84060079458600001</v>
      </c>
      <c r="T17" t="s">
        <v>48</v>
      </c>
      <c r="U17">
        <v>0.78490072260199995</v>
      </c>
      <c r="V17" t="s">
        <v>48</v>
      </c>
      <c r="W17">
        <v>0.95412926422199995</v>
      </c>
      <c r="X17" t="s">
        <v>48</v>
      </c>
      <c r="Y17" s="2">
        <v>7.2918333866500002E-10</v>
      </c>
      <c r="Z17" t="s">
        <v>61</v>
      </c>
      <c r="AA17">
        <v>1</v>
      </c>
      <c r="AB17">
        <v>-2.40615786239E-3</v>
      </c>
      <c r="AC17" t="s">
        <v>45</v>
      </c>
      <c r="AD17">
        <v>30</v>
      </c>
      <c r="AE17">
        <v>-2.9711635094500002E-3</v>
      </c>
      <c r="AF17" t="s">
        <v>45</v>
      </c>
      <c r="AG17" s="23" t="str">
        <f t="shared" si="5"/>
        <v>fail</v>
      </c>
      <c r="AH17" s="23" t="str">
        <f t="shared" si="6"/>
        <v>fail</v>
      </c>
      <c r="AI17" t="str">
        <f t="shared" si="7"/>
        <v>pass</v>
      </c>
      <c r="AJ17" t="str">
        <f t="shared" si="8"/>
        <v>pass</v>
      </c>
      <c r="AL17" t="str">
        <f t="shared" si="0"/>
        <v>same</v>
      </c>
      <c r="AM17" t="str">
        <f t="shared" si="1"/>
        <v>pass</v>
      </c>
      <c r="AN17" s="3" t="str">
        <f t="shared" si="2"/>
        <v>not exceeded</v>
      </c>
      <c r="AO17" s="3" t="str">
        <f t="shared" si="3"/>
        <v>exceeded</v>
      </c>
      <c r="AP17" t="str">
        <f t="shared" si="9"/>
        <v>diff</v>
      </c>
      <c r="AQ17" t="str">
        <f t="shared" si="4"/>
        <v>same</v>
      </c>
    </row>
    <row r="18" spans="1:43" x14ac:dyDescent="0.3">
      <c r="A18" t="s">
        <v>79</v>
      </c>
      <c r="B18" t="s">
        <v>43</v>
      </c>
      <c r="C18" s="1">
        <v>41864</v>
      </c>
      <c r="D18">
        <v>151</v>
      </c>
      <c r="E18">
        <v>151</v>
      </c>
      <c r="F18">
        <v>91.935184099300002</v>
      </c>
      <c r="G18" t="s">
        <v>48</v>
      </c>
      <c r="H18">
        <v>17936069</v>
      </c>
      <c r="I18" t="s">
        <v>46</v>
      </c>
      <c r="J18">
        <v>943.90495535714194</v>
      </c>
      <c r="K18" t="s">
        <v>58</v>
      </c>
      <c r="L18">
        <v>2.62128193706254E-2</v>
      </c>
      <c r="M18" t="s">
        <v>48</v>
      </c>
      <c r="N18">
        <v>91.979808239217107</v>
      </c>
      <c r="O18" t="s">
        <v>48</v>
      </c>
      <c r="P18">
        <v>0.92465272432400003</v>
      </c>
      <c r="Q18">
        <v>0.8</v>
      </c>
      <c r="R18" t="s">
        <v>48</v>
      </c>
      <c r="S18">
        <v>0.94351811425300003</v>
      </c>
      <c r="T18" t="s">
        <v>48</v>
      </c>
      <c r="U18">
        <v>0.90463217548999997</v>
      </c>
      <c r="V18" t="s">
        <v>48</v>
      </c>
      <c r="W18">
        <v>0.95412926422199995</v>
      </c>
      <c r="X18" t="s">
        <v>48</v>
      </c>
      <c r="Y18" s="2">
        <v>3.3998328623399998E-9</v>
      </c>
      <c r="Z18" s="2">
        <v>3.0143490272199999E-185</v>
      </c>
      <c r="AA18">
        <v>0</v>
      </c>
      <c r="AB18">
        <v>-6.8224445095800004E-4</v>
      </c>
      <c r="AC18" t="s">
        <v>45</v>
      </c>
      <c r="AD18">
        <v>0</v>
      </c>
      <c r="AE18">
        <v>-7.5951055175899995E-4</v>
      </c>
      <c r="AF18" t="s">
        <v>45</v>
      </c>
      <c r="AG18" s="23" t="str">
        <f t="shared" si="5"/>
        <v>pass</v>
      </c>
      <c r="AH18" s="23" t="str">
        <f t="shared" si="6"/>
        <v>pass</v>
      </c>
      <c r="AI18" t="str">
        <f t="shared" si="7"/>
        <v>pass</v>
      </c>
      <c r="AJ18" t="str">
        <f t="shared" si="8"/>
        <v>pass</v>
      </c>
      <c r="AL18" t="str">
        <f t="shared" si="0"/>
        <v>same</v>
      </c>
      <c r="AM18" t="str">
        <f t="shared" si="1"/>
        <v>pass</v>
      </c>
      <c r="AN18" s="3" t="str">
        <f t="shared" si="2"/>
        <v>not exceeded</v>
      </c>
      <c r="AO18" s="3" t="str">
        <f t="shared" si="3"/>
        <v>not exceeded</v>
      </c>
      <c r="AP18" t="str">
        <f t="shared" si="9"/>
        <v>same</v>
      </c>
      <c r="AQ18" t="str">
        <f t="shared" si="4"/>
        <v>same</v>
      </c>
    </row>
    <row r="19" spans="1:43" x14ac:dyDescent="0.3">
      <c r="A19" t="s">
        <v>81</v>
      </c>
      <c r="B19" t="s">
        <v>43</v>
      </c>
      <c r="C19" s="1">
        <v>41883</v>
      </c>
      <c r="D19">
        <v>151</v>
      </c>
      <c r="E19">
        <v>151</v>
      </c>
      <c r="F19">
        <v>94.067257215200001</v>
      </c>
      <c r="G19" t="s">
        <v>48</v>
      </c>
      <c r="H19">
        <v>17640397</v>
      </c>
      <c r="I19" t="s">
        <v>46</v>
      </c>
      <c r="J19">
        <v>909.82885044642796</v>
      </c>
      <c r="K19" t="s">
        <v>46</v>
      </c>
      <c r="L19">
        <v>2.0070097729827301E-2</v>
      </c>
      <c r="M19" t="s">
        <v>48</v>
      </c>
      <c r="N19">
        <v>93.894403266475194</v>
      </c>
      <c r="O19" t="s">
        <v>48</v>
      </c>
      <c r="P19">
        <v>0.93862031160799997</v>
      </c>
      <c r="Q19">
        <v>0.8</v>
      </c>
      <c r="R19" t="s">
        <v>48</v>
      </c>
      <c r="S19">
        <v>0.96071821936299995</v>
      </c>
      <c r="T19" t="s">
        <v>48</v>
      </c>
      <c r="U19">
        <v>0.91538393382000005</v>
      </c>
      <c r="V19" t="s">
        <v>48</v>
      </c>
      <c r="W19">
        <v>0.84094804639099996</v>
      </c>
      <c r="X19" t="s">
        <v>48</v>
      </c>
      <c r="Y19" s="2">
        <v>4.2142039652099998E-16</v>
      </c>
      <c r="Z19" s="2">
        <v>6.6657825401500004E-224</v>
      </c>
      <c r="AA19">
        <v>0</v>
      </c>
      <c r="AB19">
        <v>-4.4114694139899999E-4</v>
      </c>
      <c r="AC19" t="s">
        <v>48</v>
      </c>
      <c r="AD19">
        <v>0</v>
      </c>
      <c r="AE19">
        <v>-5.2041113403899998E-4</v>
      </c>
      <c r="AF19" t="s">
        <v>45</v>
      </c>
      <c r="AG19" s="23" t="str">
        <f t="shared" si="5"/>
        <v>pass</v>
      </c>
      <c r="AH19" s="23" t="str">
        <f t="shared" si="6"/>
        <v>pass</v>
      </c>
      <c r="AI19" t="str">
        <f t="shared" si="7"/>
        <v>pass</v>
      </c>
      <c r="AJ19" t="str">
        <f t="shared" si="8"/>
        <v>pass</v>
      </c>
      <c r="AL19" t="str">
        <f t="shared" si="0"/>
        <v>same</v>
      </c>
      <c r="AM19" t="str">
        <f t="shared" si="1"/>
        <v>pass</v>
      </c>
      <c r="AN19" s="3" t="str">
        <f t="shared" si="2"/>
        <v>not exceeded</v>
      </c>
      <c r="AO19" s="3" t="str">
        <f t="shared" si="3"/>
        <v>not exceeded</v>
      </c>
      <c r="AP19" t="str">
        <f t="shared" si="9"/>
        <v>same</v>
      </c>
      <c r="AQ19" t="str">
        <f t="shared" si="4"/>
        <v>diff</v>
      </c>
    </row>
    <row r="20" spans="1:43" x14ac:dyDescent="0.3">
      <c r="A20" t="s">
        <v>83</v>
      </c>
      <c r="B20" t="s">
        <v>43</v>
      </c>
      <c r="C20" s="1">
        <v>41926</v>
      </c>
      <c r="D20">
        <v>151</v>
      </c>
      <c r="E20">
        <v>151</v>
      </c>
      <c r="F20">
        <v>89.638699256300001</v>
      </c>
      <c r="G20" t="s">
        <v>48</v>
      </c>
      <c r="H20">
        <v>19084469</v>
      </c>
      <c r="I20" t="s">
        <v>46</v>
      </c>
      <c r="J20">
        <v>1011.43212946428</v>
      </c>
      <c r="K20" t="s">
        <v>58</v>
      </c>
      <c r="L20">
        <v>1.40061361369655E-2</v>
      </c>
      <c r="M20" t="s">
        <v>48</v>
      </c>
      <c r="N20">
        <v>90.034218474667995</v>
      </c>
      <c r="O20" t="s">
        <v>48</v>
      </c>
      <c r="P20">
        <v>0.89321306275000001</v>
      </c>
      <c r="Q20">
        <v>0.8</v>
      </c>
      <c r="R20" t="s">
        <v>48</v>
      </c>
      <c r="S20">
        <v>0.91864897025400005</v>
      </c>
      <c r="T20" t="s">
        <v>48</v>
      </c>
      <c r="U20">
        <v>0.86560579635500001</v>
      </c>
      <c r="V20" t="s">
        <v>48</v>
      </c>
      <c r="W20">
        <v>0.95412926422199995</v>
      </c>
      <c r="X20" t="s">
        <v>48</v>
      </c>
      <c r="Y20" s="2">
        <v>8.0152589521999997E-17</v>
      </c>
      <c r="Z20" s="2">
        <v>2.8332803746500002E-171</v>
      </c>
      <c r="AA20">
        <v>0</v>
      </c>
      <c r="AB20">
        <v>-1.05608406404E-3</v>
      </c>
      <c r="AC20" t="s">
        <v>45</v>
      </c>
      <c r="AD20">
        <v>0</v>
      </c>
      <c r="AE20">
        <v>-1.1247689191800001E-3</v>
      </c>
      <c r="AF20" t="s">
        <v>45</v>
      </c>
      <c r="AG20" s="23" t="str">
        <f t="shared" si="5"/>
        <v>pass</v>
      </c>
      <c r="AH20" s="23" t="str">
        <f t="shared" si="6"/>
        <v>pass</v>
      </c>
      <c r="AI20" t="str">
        <f t="shared" si="7"/>
        <v>pass</v>
      </c>
      <c r="AJ20" t="str">
        <f t="shared" si="8"/>
        <v>pass</v>
      </c>
      <c r="AL20" t="str">
        <f t="shared" si="0"/>
        <v>same</v>
      </c>
      <c r="AM20" t="str">
        <f t="shared" si="1"/>
        <v>pass</v>
      </c>
      <c r="AN20" s="3" t="str">
        <f t="shared" si="2"/>
        <v>not exceeded</v>
      </c>
      <c r="AO20" s="3" t="str">
        <f t="shared" si="3"/>
        <v>not exceeded</v>
      </c>
      <c r="AP20" t="str">
        <f t="shared" si="9"/>
        <v>same</v>
      </c>
      <c r="AQ20" t="str">
        <f t="shared" si="4"/>
        <v>same</v>
      </c>
    </row>
    <row r="21" spans="1:43" x14ac:dyDescent="0.3">
      <c r="A21" t="s">
        <v>84</v>
      </c>
      <c r="B21" t="s">
        <v>85</v>
      </c>
      <c r="C21" s="1">
        <v>41929</v>
      </c>
      <c r="D21">
        <v>151</v>
      </c>
      <c r="E21">
        <v>151</v>
      </c>
      <c r="F21">
        <v>79.294753524499995</v>
      </c>
      <c r="G21" t="s">
        <v>48</v>
      </c>
      <c r="H21">
        <v>22430099</v>
      </c>
      <c r="I21" t="s">
        <v>46</v>
      </c>
      <c r="J21">
        <v>1210.14916964285</v>
      </c>
      <c r="K21" t="s">
        <v>116</v>
      </c>
      <c r="L21">
        <v>1.7993861776996401E-2</v>
      </c>
      <c r="M21" t="s">
        <v>48</v>
      </c>
      <c r="N21">
        <v>78.970534184664402</v>
      </c>
      <c r="O21" t="s">
        <v>45</v>
      </c>
      <c r="P21">
        <v>0.87740910981999998</v>
      </c>
      <c r="Q21">
        <v>0.8</v>
      </c>
      <c r="R21" t="s">
        <v>48</v>
      </c>
      <c r="S21">
        <v>0.91600512902200004</v>
      </c>
      <c r="T21" t="s">
        <v>48</v>
      </c>
      <c r="U21">
        <v>0.83648375679599996</v>
      </c>
      <c r="V21" t="s">
        <v>48</v>
      </c>
      <c r="W21">
        <v>0.99584488300200003</v>
      </c>
      <c r="X21" t="s">
        <v>48</v>
      </c>
      <c r="Y21" s="2">
        <v>1.1016419011400001E-30</v>
      </c>
      <c r="Z21" t="s">
        <v>61</v>
      </c>
      <c r="AA21">
        <v>0</v>
      </c>
      <c r="AB21">
        <v>-6.3613331278699996E-4</v>
      </c>
      <c r="AC21" t="s">
        <v>45</v>
      </c>
      <c r="AD21">
        <v>0</v>
      </c>
      <c r="AE21">
        <v>-6.0429444399499996E-4</v>
      </c>
      <c r="AF21" t="s">
        <v>45</v>
      </c>
      <c r="AG21" s="23" t="str">
        <f t="shared" si="5"/>
        <v>fail</v>
      </c>
      <c r="AH21" s="23" t="str">
        <f t="shared" si="6"/>
        <v>fail</v>
      </c>
      <c r="AI21" t="str">
        <f t="shared" si="7"/>
        <v>fail</v>
      </c>
      <c r="AJ21" t="str">
        <f t="shared" si="8"/>
        <v>fail</v>
      </c>
      <c r="AL21" t="str">
        <f t="shared" si="0"/>
        <v>same</v>
      </c>
      <c r="AM21" t="str">
        <f t="shared" si="1"/>
        <v>pass</v>
      </c>
      <c r="AN21" s="3" t="str">
        <f t="shared" si="2"/>
        <v>not exceeded</v>
      </c>
      <c r="AO21" s="3" t="str">
        <f t="shared" si="3"/>
        <v>not exceeded</v>
      </c>
      <c r="AP21" t="str">
        <f t="shared" si="9"/>
        <v>same</v>
      </c>
      <c r="AQ21" t="str">
        <f t="shared" si="4"/>
        <v>same</v>
      </c>
    </row>
    <row r="22" spans="1:43" x14ac:dyDescent="0.3">
      <c r="A22" t="s">
        <v>88</v>
      </c>
      <c r="B22" t="s">
        <v>43</v>
      </c>
      <c r="C22" s="1">
        <v>41936</v>
      </c>
      <c r="D22">
        <v>151</v>
      </c>
      <c r="E22">
        <v>151</v>
      </c>
      <c r="F22">
        <v>86.693546912299993</v>
      </c>
      <c r="G22" t="s">
        <v>48</v>
      </c>
      <c r="H22">
        <v>22517755</v>
      </c>
      <c r="I22" t="s">
        <v>46</v>
      </c>
      <c r="J22">
        <v>1216.7322946428501</v>
      </c>
      <c r="K22" t="s">
        <v>116</v>
      </c>
      <c r="L22">
        <v>1.7442469768427699E-2</v>
      </c>
      <c r="M22" t="s">
        <v>48</v>
      </c>
      <c r="N22">
        <v>86.730652985390094</v>
      </c>
      <c r="O22" t="s">
        <v>48</v>
      </c>
      <c r="P22">
        <v>0.88872730114700005</v>
      </c>
      <c r="Q22">
        <v>0.8</v>
      </c>
      <c r="R22" t="s">
        <v>48</v>
      </c>
      <c r="S22">
        <v>0.928814376163</v>
      </c>
      <c r="T22" t="s">
        <v>48</v>
      </c>
      <c r="U22">
        <v>0.846413129115</v>
      </c>
      <c r="V22" t="s">
        <v>48</v>
      </c>
      <c r="W22">
        <v>0.84094804639099996</v>
      </c>
      <c r="X22" t="s">
        <v>48</v>
      </c>
      <c r="Y22" s="2">
        <v>1.3783811088300001E-37</v>
      </c>
      <c r="Z22" s="2">
        <v>2.2641664125700001E-64</v>
      </c>
      <c r="AA22">
        <v>0</v>
      </c>
      <c r="AB22">
        <v>-6.9707848357499999E-4</v>
      </c>
      <c r="AC22" t="s">
        <v>45</v>
      </c>
      <c r="AD22">
        <v>0</v>
      </c>
      <c r="AE22">
        <v>-8.11192068487E-4</v>
      </c>
      <c r="AF22" t="s">
        <v>45</v>
      </c>
      <c r="AG22" s="23" t="str">
        <f t="shared" si="5"/>
        <v>fail</v>
      </c>
      <c r="AH22" s="23" t="str">
        <f t="shared" si="6"/>
        <v>fail</v>
      </c>
      <c r="AI22" t="str">
        <f t="shared" si="7"/>
        <v>pass</v>
      </c>
      <c r="AJ22" t="str">
        <f t="shared" si="8"/>
        <v>pass</v>
      </c>
      <c r="AL22" t="str">
        <f t="shared" si="0"/>
        <v>same</v>
      </c>
      <c r="AM22" t="str">
        <f t="shared" si="1"/>
        <v>pass</v>
      </c>
      <c r="AN22" s="3" t="str">
        <f t="shared" si="2"/>
        <v>not exceeded</v>
      </c>
      <c r="AO22" s="3" t="str">
        <f t="shared" si="3"/>
        <v>not exceeded</v>
      </c>
      <c r="AP22" t="str">
        <f t="shared" si="9"/>
        <v>same</v>
      </c>
      <c r="AQ22" t="str">
        <f t="shared" si="4"/>
        <v>same</v>
      </c>
    </row>
    <row r="23" spans="1:43" x14ac:dyDescent="0.3">
      <c r="A23" t="s">
        <v>89</v>
      </c>
      <c r="B23" t="s">
        <v>43</v>
      </c>
      <c r="C23" s="1">
        <v>41943</v>
      </c>
      <c r="D23">
        <v>75</v>
      </c>
      <c r="E23">
        <v>75</v>
      </c>
      <c r="F23">
        <v>84.804924599900005</v>
      </c>
      <c r="G23" t="s">
        <v>48</v>
      </c>
      <c r="H23">
        <v>22830617</v>
      </c>
      <c r="I23" t="s">
        <v>46</v>
      </c>
      <c r="J23">
        <v>1020.3599884868401</v>
      </c>
      <c r="K23" t="s">
        <v>58</v>
      </c>
      <c r="L23">
        <v>6.6962896060814805E-2</v>
      </c>
      <c r="M23" t="s">
        <v>48</v>
      </c>
      <c r="N23">
        <v>85.485196026089298</v>
      </c>
      <c r="O23" t="s">
        <v>48</v>
      </c>
      <c r="P23">
        <v>0.94188499625699995</v>
      </c>
      <c r="Q23">
        <v>0.85</v>
      </c>
      <c r="R23" t="s">
        <v>48</v>
      </c>
      <c r="S23">
        <v>0.94357274064600005</v>
      </c>
      <c r="T23" t="s">
        <v>48</v>
      </c>
      <c r="U23">
        <v>0.93797698590400003</v>
      </c>
      <c r="V23" t="s">
        <v>48</v>
      </c>
      <c r="W23">
        <v>0.99584488300200003</v>
      </c>
      <c r="X23" t="s">
        <v>48</v>
      </c>
      <c r="Y23">
        <v>0.16726694342699999</v>
      </c>
      <c r="Z23" t="s">
        <v>61</v>
      </c>
      <c r="AA23">
        <v>0</v>
      </c>
      <c r="AB23">
        <v>-7.2598278346800002E-4</v>
      </c>
      <c r="AC23" t="s">
        <v>45</v>
      </c>
      <c r="AD23">
        <v>0</v>
      </c>
      <c r="AE23">
        <v>-3.31898110402E-4</v>
      </c>
      <c r="AF23" t="s">
        <v>48</v>
      </c>
      <c r="AG23" s="23" t="str">
        <f t="shared" si="5"/>
        <v>pass</v>
      </c>
      <c r="AH23" s="23" t="str">
        <f t="shared" si="6"/>
        <v>pass</v>
      </c>
      <c r="AI23" t="str">
        <f t="shared" si="7"/>
        <v>pass</v>
      </c>
      <c r="AJ23" t="str">
        <f t="shared" si="8"/>
        <v>pass</v>
      </c>
      <c r="AL23" t="str">
        <f t="shared" si="0"/>
        <v>same</v>
      </c>
      <c r="AM23" t="str">
        <f t="shared" si="1"/>
        <v>pass</v>
      </c>
      <c r="AN23" s="3" t="str">
        <f t="shared" si="2"/>
        <v>not exceeded</v>
      </c>
      <c r="AO23" s="3" t="str">
        <f t="shared" si="3"/>
        <v>not exceeded</v>
      </c>
      <c r="AP23" t="str">
        <f t="shared" si="9"/>
        <v>same</v>
      </c>
      <c r="AQ23" t="str">
        <f t="shared" si="4"/>
        <v>diff</v>
      </c>
    </row>
    <row r="24" spans="1:43" x14ac:dyDescent="0.3">
      <c r="A24" t="s">
        <v>90</v>
      </c>
      <c r="B24" t="s">
        <v>43</v>
      </c>
      <c r="C24" s="1">
        <v>41950</v>
      </c>
      <c r="D24">
        <v>151</v>
      </c>
      <c r="E24">
        <v>151</v>
      </c>
      <c r="F24">
        <v>90.079766407299999</v>
      </c>
      <c r="G24" t="s">
        <v>48</v>
      </c>
      <c r="H24">
        <v>11262793</v>
      </c>
      <c r="I24" t="s">
        <v>46</v>
      </c>
      <c r="J24">
        <v>579.44845089285695</v>
      </c>
      <c r="K24" t="s">
        <v>46</v>
      </c>
      <c r="L24">
        <v>3.4966448612757897E-2</v>
      </c>
      <c r="M24" t="s">
        <v>48</v>
      </c>
      <c r="N24">
        <v>90.212055725029103</v>
      </c>
      <c r="O24" t="s">
        <v>48</v>
      </c>
      <c r="P24">
        <v>0.96027938615099995</v>
      </c>
      <c r="Q24">
        <v>0.8</v>
      </c>
      <c r="R24" t="s">
        <v>48</v>
      </c>
      <c r="S24">
        <v>0.966781090447</v>
      </c>
      <c r="T24" t="s">
        <v>48</v>
      </c>
      <c r="U24">
        <v>0.95389709549000001</v>
      </c>
      <c r="V24" t="s">
        <v>48</v>
      </c>
      <c r="W24">
        <v>0.99584488300200003</v>
      </c>
      <c r="X24" t="s">
        <v>48</v>
      </c>
      <c r="Y24">
        <v>0.99203128978400001</v>
      </c>
      <c r="Z24">
        <v>0.89780350600500003</v>
      </c>
      <c r="AA24">
        <v>0</v>
      </c>
      <c r="AB24">
        <v>-1.3806484428900001E-4</v>
      </c>
      <c r="AC24" t="s">
        <v>48</v>
      </c>
      <c r="AD24">
        <v>0</v>
      </c>
      <c r="AE24">
        <v>-1.1747108000599999E-4</v>
      </c>
      <c r="AF24" t="s">
        <v>48</v>
      </c>
      <c r="AG24" s="23" t="str">
        <f t="shared" si="5"/>
        <v>pass</v>
      </c>
      <c r="AH24" s="23" t="str">
        <f t="shared" si="6"/>
        <v>pass</v>
      </c>
      <c r="AI24" t="str">
        <f t="shared" si="7"/>
        <v>pass</v>
      </c>
      <c r="AJ24" t="str">
        <f t="shared" si="8"/>
        <v>pass</v>
      </c>
      <c r="AL24" t="str">
        <f t="shared" si="0"/>
        <v>same</v>
      </c>
      <c r="AM24" t="str">
        <f t="shared" si="1"/>
        <v>pass</v>
      </c>
      <c r="AN24" s="3" t="str">
        <f t="shared" si="2"/>
        <v>not exceeded</v>
      </c>
      <c r="AO24" s="3" t="str">
        <f t="shared" si="3"/>
        <v>not exceeded</v>
      </c>
      <c r="AP24" t="str">
        <f t="shared" si="9"/>
        <v>same</v>
      </c>
      <c r="AQ24" t="str">
        <f t="shared" si="4"/>
        <v>same</v>
      </c>
    </row>
    <row r="25" spans="1:43" x14ac:dyDescent="0.3">
      <c r="A25" t="s">
        <v>92</v>
      </c>
      <c r="B25" t="s">
        <v>43</v>
      </c>
      <c r="C25" s="1">
        <v>41961</v>
      </c>
      <c r="D25">
        <v>151</v>
      </c>
      <c r="E25">
        <v>151</v>
      </c>
      <c r="F25">
        <v>92.732208085400003</v>
      </c>
      <c r="G25" t="s">
        <v>48</v>
      </c>
      <c r="H25">
        <v>19181201</v>
      </c>
      <c r="I25" t="s">
        <v>46</v>
      </c>
      <c r="J25">
        <v>1009.90740625</v>
      </c>
      <c r="K25" t="s">
        <v>58</v>
      </c>
      <c r="L25">
        <v>2.7961230170036398E-2</v>
      </c>
      <c r="M25" t="s">
        <v>48</v>
      </c>
      <c r="N25">
        <v>92.311997677198406</v>
      </c>
      <c r="O25" t="s">
        <v>48</v>
      </c>
      <c r="P25">
        <v>0.93572305021199997</v>
      </c>
      <c r="Q25">
        <v>0.8</v>
      </c>
      <c r="R25" t="s">
        <v>48</v>
      </c>
      <c r="S25">
        <v>0.94773280897900003</v>
      </c>
      <c r="T25" t="s">
        <v>48</v>
      </c>
      <c r="U25">
        <v>0.92217729258100001</v>
      </c>
      <c r="V25" t="s">
        <v>48</v>
      </c>
      <c r="W25">
        <v>0.95412926422199995</v>
      </c>
      <c r="X25" t="s">
        <v>48</v>
      </c>
      <c r="Y25" s="2">
        <v>1.3904190258299999E-5</v>
      </c>
      <c r="Z25" t="s">
        <v>61</v>
      </c>
      <c r="AA25">
        <v>0</v>
      </c>
      <c r="AB25">
        <v>-6.2310046942700001E-4</v>
      </c>
      <c r="AC25" t="s">
        <v>45</v>
      </c>
      <c r="AD25">
        <v>0</v>
      </c>
      <c r="AE25">
        <v>-7.2414977685899998E-4</v>
      </c>
      <c r="AF25" t="s">
        <v>45</v>
      </c>
      <c r="AG25" s="23" t="str">
        <f t="shared" si="5"/>
        <v>pass</v>
      </c>
      <c r="AH25" s="23" t="str">
        <f t="shared" si="6"/>
        <v>pass</v>
      </c>
      <c r="AI25" t="str">
        <f t="shared" si="7"/>
        <v>pass</v>
      </c>
      <c r="AJ25" t="str">
        <f t="shared" si="8"/>
        <v>pass</v>
      </c>
      <c r="AL25" t="str">
        <f t="shared" si="0"/>
        <v>same</v>
      </c>
      <c r="AM25" t="str">
        <f t="shared" si="1"/>
        <v>pass</v>
      </c>
      <c r="AN25" s="3" t="str">
        <f t="shared" si="2"/>
        <v>not exceeded</v>
      </c>
      <c r="AO25" s="3" t="str">
        <f t="shared" si="3"/>
        <v>not exceeded</v>
      </c>
      <c r="AP25" t="str">
        <f t="shared" si="9"/>
        <v>same</v>
      </c>
      <c r="AQ25" t="str">
        <f t="shared" si="4"/>
        <v>same</v>
      </c>
    </row>
    <row r="26" spans="1:43" x14ac:dyDescent="0.3">
      <c r="A26" t="s">
        <v>94</v>
      </c>
      <c r="B26" t="s">
        <v>43</v>
      </c>
      <c r="C26" s="1">
        <v>41981</v>
      </c>
      <c r="D26">
        <v>151</v>
      </c>
      <c r="E26">
        <v>151</v>
      </c>
      <c r="F26">
        <v>90.050993678500006</v>
      </c>
      <c r="G26" t="s">
        <v>48</v>
      </c>
      <c r="H26">
        <v>21795042</v>
      </c>
      <c r="I26" t="s">
        <v>46</v>
      </c>
      <c r="J26">
        <v>1153.0040535714199</v>
      </c>
      <c r="K26" t="s">
        <v>86</v>
      </c>
      <c r="L26">
        <v>2.0941007978298499E-2</v>
      </c>
      <c r="M26" t="s">
        <v>48</v>
      </c>
      <c r="N26">
        <v>89.941047147556901</v>
      </c>
      <c r="O26" t="s">
        <v>48</v>
      </c>
      <c r="P26">
        <v>0.89826064096500002</v>
      </c>
      <c r="Q26">
        <v>0.8</v>
      </c>
      <c r="R26" t="s">
        <v>48</v>
      </c>
      <c r="S26">
        <v>0.94463606031500003</v>
      </c>
      <c r="T26" t="s">
        <v>48</v>
      </c>
      <c r="U26">
        <v>0.85869474928400003</v>
      </c>
      <c r="V26" t="s">
        <v>48</v>
      </c>
      <c r="W26">
        <v>0.67793689645199995</v>
      </c>
      <c r="X26" t="s">
        <v>48</v>
      </c>
      <c r="Y26" s="2">
        <v>1.86479146868E-37</v>
      </c>
      <c r="Z26" t="s">
        <v>61</v>
      </c>
      <c r="AA26">
        <v>0</v>
      </c>
      <c r="AB26">
        <v>-6.0048390003199995E-4</v>
      </c>
      <c r="AC26" t="s">
        <v>45</v>
      </c>
      <c r="AD26">
        <v>3</v>
      </c>
      <c r="AE26">
        <v>-5.1121202553399997E-4</v>
      </c>
      <c r="AF26" t="s">
        <v>45</v>
      </c>
      <c r="AG26" s="23" t="str">
        <f t="shared" si="5"/>
        <v>pass</v>
      </c>
      <c r="AH26" s="23" t="str">
        <f t="shared" si="6"/>
        <v>pass</v>
      </c>
      <c r="AI26" t="str">
        <f t="shared" si="7"/>
        <v>pass</v>
      </c>
      <c r="AJ26" t="str">
        <f t="shared" si="8"/>
        <v>pass</v>
      </c>
      <c r="AL26" t="str">
        <f t="shared" si="0"/>
        <v>same</v>
      </c>
      <c r="AM26" t="str">
        <f t="shared" si="1"/>
        <v>pass</v>
      </c>
      <c r="AN26" s="3" t="str">
        <f t="shared" si="2"/>
        <v>not exceeded</v>
      </c>
      <c r="AO26" s="3" t="str">
        <f t="shared" si="3"/>
        <v>not exceeded</v>
      </c>
      <c r="AP26" t="str">
        <f t="shared" si="9"/>
        <v>same</v>
      </c>
      <c r="AQ26" t="str">
        <f t="shared" si="4"/>
        <v>same</v>
      </c>
    </row>
    <row r="27" spans="1:43" x14ac:dyDescent="0.3">
      <c r="A27" t="s">
        <v>95</v>
      </c>
      <c r="B27" t="s">
        <v>85</v>
      </c>
      <c r="C27" s="1">
        <v>41981</v>
      </c>
      <c r="D27">
        <v>151</v>
      </c>
      <c r="E27">
        <v>151</v>
      </c>
      <c r="F27">
        <v>94.991150602100006</v>
      </c>
      <c r="G27" t="s">
        <v>48</v>
      </c>
      <c r="H27">
        <v>13800416</v>
      </c>
      <c r="I27" t="s">
        <v>46</v>
      </c>
      <c r="J27">
        <v>717.56914508928503</v>
      </c>
      <c r="K27" t="s">
        <v>46</v>
      </c>
      <c r="L27">
        <v>2.7595836955968199E-2</v>
      </c>
      <c r="M27" t="s">
        <v>48</v>
      </c>
      <c r="N27">
        <v>95.107780357207702</v>
      </c>
      <c r="O27" t="s">
        <v>48</v>
      </c>
      <c r="P27">
        <v>0.846082557081</v>
      </c>
      <c r="Q27">
        <v>0.8</v>
      </c>
      <c r="R27" t="s">
        <v>48</v>
      </c>
      <c r="S27">
        <v>0.94004407294000003</v>
      </c>
      <c r="T27" t="s">
        <v>48</v>
      </c>
      <c r="U27">
        <v>0.74762538783200005</v>
      </c>
      <c r="V27" t="s">
        <v>45</v>
      </c>
      <c r="W27">
        <v>0.358420132025</v>
      </c>
      <c r="X27" t="s">
        <v>48</v>
      </c>
      <c r="Y27" s="2">
        <v>7.7537405850199996E-147</v>
      </c>
      <c r="Z27" s="2">
        <v>6.3911686241899996E-157</v>
      </c>
      <c r="AA27">
        <v>0</v>
      </c>
      <c r="AB27">
        <v>-7.8234634737099997E-4</v>
      </c>
      <c r="AC27" t="s">
        <v>45</v>
      </c>
      <c r="AD27">
        <v>5</v>
      </c>
      <c r="AE27">
        <v>-1.1708936448499999E-3</v>
      </c>
      <c r="AF27" t="s">
        <v>45</v>
      </c>
      <c r="AG27" s="23" t="str">
        <f t="shared" si="5"/>
        <v>pass</v>
      </c>
      <c r="AH27" s="23" t="str">
        <f t="shared" si="6"/>
        <v>fail</v>
      </c>
      <c r="AI27" t="str">
        <f t="shared" si="7"/>
        <v>pass</v>
      </c>
      <c r="AJ27" t="str">
        <f t="shared" si="8"/>
        <v>fail</v>
      </c>
      <c r="AL27" t="str">
        <f t="shared" si="0"/>
        <v>diff</v>
      </c>
      <c r="AM27" t="str">
        <f t="shared" si="1"/>
        <v>pass</v>
      </c>
      <c r="AN27" s="3" t="str">
        <f t="shared" si="2"/>
        <v>not exceeded</v>
      </c>
      <c r="AO27" s="3" t="str">
        <f t="shared" si="3"/>
        <v>not exceeded</v>
      </c>
      <c r="AP27" t="str">
        <f t="shared" si="9"/>
        <v>same</v>
      </c>
      <c r="AQ27" t="str">
        <f t="shared" si="4"/>
        <v>same</v>
      </c>
    </row>
    <row r="28" spans="1:43" x14ac:dyDescent="0.3">
      <c r="A28" t="s">
        <v>96</v>
      </c>
      <c r="B28" t="s">
        <v>43</v>
      </c>
      <c r="C28" s="1">
        <v>41985</v>
      </c>
      <c r="D28">
        <v>151</v>
      </c>
      <c r="E28">
        <v>151</v>
      </c>
      <c r="F28">
        <v>81.1932991802</v>
      </c>
      <c r="G28" t="s">
        <v>48</v>
      </c>
      <c r="H28">
        <v>20826514</v>
      </c>
      <c r="I28" t="s">
        <v>46</v>
      </c>
      <c r="J28">
        <v>1127.5459866071401</v>
      </c>
      <c r="K28" t="s">
        <v>116</v>
      </c>
      <c r="L28">
        <v>2.1874989646638299E-2</v>
      </c>
      <c r="M28" t="s">
        <v>48</v>
      </c>
      <c r="N28">
        <v>81.016231528993202</v>
      </c>
      <c r="O28" t="s">
        <v>48</v>
      </c>
      <c r="P28">
        <v>0.74057619424099996</v>
      </c>
      <c r="Q28">
        <v>0.8</v>
      </c>
      <c r="R28" t="s">
        <v>45</v>
      </c>
      <c r="S28">
        <v>0.80815855167700001</v>
      </c>
      <c r="T28" t="s">
        <v>48</v>
      </c>
      <c r="U28">
        <v>0.67993015858999994</v>
      </c>
      <c r="V28" t="s">
        <v>45</v>
      </c>
      <c r="W28">
        <v>0.99584488300200003</v>
      </c>
      <c r="X28" t="s">
        <v>48</v>
      </c>
      <c r="Y28" s="2">
        <v>3.8904814600399997E-34</v>
      </c>
      <c r="Z28" t="s">
        <v>61</v>
      </c>
      <c r="AA28">
        <v>0</v>
      </c>
      <c r="AB28">
        <v>-2.85916078371E-3</v>
      </c>
      <c r="AC28" t="s">
        <v>45</v>
      </c>
      <c r="AD28">
        <v>24</v>
      </c>
      <c r="AE28">
        <v>-1.500373752E-3</v>
      </c>
      <c r="AF28" t="s">
        <v>45</v>
      </c>
      <c r="AG28" s="23" t="str">
        <f t="shared" si="5"/>
        <v>fail</v>
      </c>
      <c r="AH28" s="23" t="str">
        <f t="shared" si="6"/>
        <v>fail</v>
      </c>
      <c r="AI28" t="str">
        <f t="shared" si="7"/>
        <v>fail</v>
      </c>
      <c r="AJ28" t="str">
        <f t="shared" si="8"/>
        <v>fail</v>
      </c>
      <c r="AL28" t="str">
        <f t="shared" si="0"/>
        <v>diff</v>
      </c>
      <c r="AM28" t="str">
        <f t="shared" si="1"/>
        <v>pass</v>
      </c>
      <c r="AN28" s="3" t="str">
        <f t="shared" si="2"/>
        <v>not exceeded</v>
      </c>
      <c r="AO28" s="3" t="str">
        <f t="shared" si="3"/>
        <v>exceeded</v>
      </c>
      <c r="AP28" t="str">
        <f t="shared" si="9"/>
        <v>diff</v>
      </c>
      <c r="AQ28" t="str">
        <f t="shared" si="4"/>
        <v>same</v>
      </c>
    </row>
    <row r="29" spans="1:43" x14ac:dyDescent="0.3">
      <c r="A29" t="s">
        <v>98</v>
      </c>
      <c r="B29" t="s">
        <v>43</v>
      </c>
      <c r="C29" s="1">
        <v>41989</v>
      </c>
      <c r="D29">
        <v>151</v>
      </c>
      <c r="E29">
        <v>151</v>
      </c>
      <c r="F29">
        <v>79.085780847899997</v>
      </c>
      <c r="G29" t="s">
        <v>48</v>
      </c>
      <c r="H29">
        <v>20548879</v>
      </c>
      <c r="I29" t="s">
        <v>46</v>
      </c>
      <c r="J29">
        <v>1120.72652455357</v>
      </c>
      <c r="K29" t="s">
        <v>116</v>
      </c>
      <c r="L29">
        <v>2.2520355758670001E-2</v>
      </c>
      <c r="M29" t="s">
        <v>48</v>
      </c>
      <c r="N29">
        <v>79.084813897924803</v>
      </c>
      <c r="O29" t="s">
        <v>45</v>
      </c>
      <c r="P29">
        <v>0.77398087168899998</v>
      </c>
      <c r="Q29">
        <v>0.8</v>
      </c>
      <c r="R29" t="s">
        <v>45</v>
      </c>
      <c r="S29">
        <v>0.84162002702600003</v>
      </c>
      <c r="T29" t="s">
        <v>48</v>
      </c>
      <c r="U29">
        <v>0.70404580961899998</v>
      </c>
      <c r="V29" t="s">
        <v>45</v>
      </c>
      <c r="W29">
        <v>0.84094804639099996</v>
      </c>
      <c r="X29" t="s">
        <v>48</v>
      </c>
      <c r="Y29" s="2">
        <v>1.4032493276600001E-49</v>
      </c>
      <c r="Z29" s="2">
        <v>7.93558759232E-94</v>
      </c>
      <c r="AA29">
        <v>0</v>
      </c>
      <c r="AB29">
        <v>-2.18684797679E-3</v>
      </c>
      <c r="AC29" t="s">
        <v>45</v>
      </c>
      <c r="AD29">
        <v>16</v>
      </c>
      <c r="AE29">
        <v>-7.9947459619300002E-4</v>
      </c>
      <c r="AF29" t="s">
        <v>45</v>
      </c>
      <c r="AG29" s="23" t="str">
        <f t="shared" si="5"/>
        <v>fail</v>
      </c>
      <c r="AH29" s="23" t="str">
        <f t="shared" si="6"/>
        <v>fail</v>
      </c>
      <c r="AI29" t="str">
        <f t="shared" si="7"/>
        <v>fail</v>
      </c>
      <c r="AJ29" t="str">
        <f t="shared" si="8"/>
        <v>fail</v>
      </c>
      <c r="AL29" t="str">
        <f t="shared" si="0"/>
        <v>diff</v>
      </c>
      <c r="AM29" t="str">
        <f t="shared" si="1"/>
        <v>pass</v>
      </c>
      <c r="AN29" s="3" t="str">
        <f t="shared" si="2"/>
        <v>not exceeded</v>
      </c>
      <c r="AO29" s="3" t="str">
        <f t="shared" si="3"/>
        <v>exceeded</v>
      </c>
      <c r="AP29" t="str">
        <f t="shared" si="9"/>
        <v>diff</v>
      </c>
      <c r="AQ29" t="str">
        <f t="shared" si="4"/>
        <v>same</v>
      </c>
    </row>
    <row r="30" spans="1:43" x14ac:dyDescent="0.3">
      <c r="A30" t="s">
        <v>100</v>
      </c>
      <c r="B30" t="s">
        <v>43</v>
      </c>
      <c r="C30" s="1">
        <v>41992</v>
      </c>
      <c r="D30">
        <v>151</v>
      </c>
      <c r="E30">
        <v>151</v>
      </c>
      <c r="F30">
        <v>84.107479043799998</v>
      </c>
      <c r="G30" t="s">
        <v>48</v>
      </c>
      <c r="H30">
        <v>16554828</v>
      </c>
      <c r="I30" t="s">
        <v>46</v>
      </c>
      <c r="J30">
        <v>882.445392857142</v>
      </c>
      <c r="K30" t="s">
        <v>58</v>
      </c>
      <c r="L30">
        <v>3.01876067467899E-2</v>
      </c>
      <c r="M30" t="s">
        <v>48</v>
      </c>
      <c r="N30">
        <v>83.543982903376104</v>
      </c>
      <c r="O30" t="s">
        <v>48</v>
      </c>
      <c r="P30">
        <v>0.71630691721299999</v>
      </c>
      <c r="Q30">
        <v>0.8</v>
      </c>
      <c r="R30" t="s">
        <v>45</v>
      </c>
      <c r="S30">
        <v>0.77793566759999999</v>
      </c>
      <c r="T30" t="s">
        <v>45</v>
      </c>
      <c r="U30">
        <v>0.66060685704699995</v>
      </c>
      <c r="V30" t="s">
        <v>45</v>
      </c>
      <c r="W30">
        <v>0.99998090779100002</v>
      </c>
      <c r="X30" t="s">
        <v>48</v>
      </c>
      <c r="Y30" s="2">
        <v>9.0167560721299999E-19</v>
      </c>
      <c r="Z30" s="2">
        <v>1.7886332556899999E-30</v>
      </c>
      <c r="AA30">
        <v>0</v>
      </c>
      <c r="AB30">
        <v>-3.4797464938700002E-3</v>
      </c>
      <c r="AC30" t="s">
        <v>45</v>
      </c>
      <c r="AD30">
        <v>18</v>
      </c>
      <c r="AE30">
        <v>-1.87792463133E-3</v>
      </c>
      <c r="AF30" t="s">
        <v>45</v>
      </c>
      <c r="AG30" s="23" t="str">
        <f t="shared" si="5"/>
        <v>fail</v>
      </c>
      <c r="AH30" s="23" t="str">
        <f t="shared" si="6"/>
        <v>fail</v>
      </c>
      <c r="AI30" t="str">
        <f t="shared" si="7"/>
        <v>fail</v>
      </c>
      <c r="AJ30" t="str">
        <f t="shared" si="8"/>
        <v>fail</v>
      </c>
      <c r="AL30" t="str">
        <f t="shared" si="0"/>
        <v>same</v>
      </c>
      <c r="AM30" t="str">
        <f t="shared" si="1"/>
        <v>pass</v>
      </c>
      <c r="AN30" s="3" t="str">
        <f t="shared" si="2"/>
        <v>not exceeded</v>
      </c>
      <c r="AO30" s="3" t="str">
        <f t="shared" si="3"/>
        <v>exceeded</v>
      </c>
      <c r="AP30" t="str">
        <f t="shared" si="9"/>
        <v>diff</v>
      </c>
      <c r="AQ30" t="str">
        <f t="shared" si="4"/>
        <v>same</v>
      </c>
    </row>
    <row r="31" spans="1:43" x14ac:dyDescent="0.3">
      <c r="A31" t="s">
        <v>102</v>
      </c>
      <c r="B31" t="s">
        <v>43</v>
      </c>
      <c r="C31" s="1">
        <v>42024</v>
      </c>
      <c r="D31">
        <v>151</v>
      </c>
      <c r="E31">
        <v>151</v>
      </c>
      <c r="F31">
        <v>85.969426001000002</v>
      </c>
      <c r="G31" t="s">
        <v>48</v>
      </c>
      <c r="H31">
        <v>14794255</v>
      </c>
      <c r="I31" t="s">
        <v>46</v>
      </c>
      <c r="J31">
        <v>793.19288839285696</v>
      </c>
      <c r="K31" t="s">
        <v>46</v>
      </c>
      <c r="L31">
        <v>5.5989967966543298E-2</v>
      </c>
      <c r="M31" t="s">
        <v>48</v>
      </c>
      <c r="N31">
        <v>87.459206444007506</v>
      </c>
      <c r="O31" t="s">
        <v>48</v>
      </c>
      <c r="P31">
        <v>0.90779063802399995</v>
      </c>
      <c r="Q31">
        <v>0.8</v>
      </c>
      <c r="R31" t="s">
        <v>48</v>
      </c>
      <c r="S31">
        <v>0.93486773451100003</v>
      </c>
      <c r="T31" t="s">
        <v>48</v>
      </c>
      <c r="U31">
        <v>0.89284773444800003</v>
      </c>
      <c r="V31" t="s">
        <v>48</v>
      </c>
      <c r="W31">
        <v>0.95412926422199995</v>
      </c>
      <c r="X31" t="s">
        <v>48</v>
      </c>
      <c r="Y31">
        <v>1.5910053293699999E-2</v>
      </c>
      <c r="Z31" t="s">
        <v>61</v>
      </c>
      <c r="AA31">
        <v>0</v>
      </c>
      <c r="AB31">
        <v>-6.0834151152499997E-4</v>
      </c>
      <c r="AC31" t="s">
        <v>45</v>
      </c>
      <c r="AD31">
        <v>3</v>
      </c>
      <c r="AE31">
        <v>-6.4423469832499997E-4</v>
      </c>
      <c r="AF31" t="s">
        <v>45</v>
      </c>
      <c r="AG31" s="23" t="str">
        <f t="shared" si="5"/>
        <v>pass</v>
      </c>
      <c r="AH31" s="23" t="str">
        <f t="shared" si="6"/>
        <v>pass</v>
      </c>
      <c r="AI31" t="str">
        <f t="shared" si="7"/>
        <v>pass</v>
      </c>
      <c r="AJ31" t="str">
        <f t="shared" si="8"/>
        <v>pass</v>
      </c>
      <c r="AL31" t="str">
        <f t="shared" si="0"/>
        <v>same</v>
      </c>
      <c r="AM31" t="str">
        <f t="shared" si="1"/>
        <v>pass</v>
      </c>
      <c r="AN31" s="3" t="str">
        <f t="shared" si="2"/>
        <v>not exceeded</v>
      </c>
      <c r="AO31" s="3" t="str">
        <f t="shared" si="3"/>
        <v>not exceeded</v>
      </c>
      <c r="AP31" t="str">
        <f t="shared" si="9"/>
        <v>same</v>
      </c>
      <c r="AQ31" t="str">
        <f t="shared" si="4"/>
        <v>same</v>
      </c>
    </row>
    <row r="32" spans="1:43" x14ac:dyDescent="0.3">
      <c r="A32" t="s">
        <v>104</v>
      </c>
      <c r="B32" t="s">
        <v>85</v>
      </c>
      <c r="C32" s="1">
        <v>42031</v>
      </c>
      <c r="D32">
        <v>151</v>
      </c>
      <c r="E32">
        <v>151</v>
      </c>
      <c r="F32">
        <v>94.461301177999999</v>
      </c>
      <c r="G32" t="s">
        <v>48</v>
      </c>
      <c r="H32">
        <v>15926233</v>
      </c>
      <c r="I32" t="s">
        <v>46</v>
      </c>
      <c r="J32">
        <v>820.68241741071404</v>
      </c>
      <c r="K32" t="s">
        <v>46</v>
      </c>
      <c r="L32">
        <v>3.5198029366132602E-2</v>
      </c>
      <c r="M32" t="s">
        <v>48</v>
      </c>
      <c r="N32">
        <v>94.295915563926499</v>
      </c>
      <c r="O32" t="s">
        <v>48</v>
      </c>
      <c r="P32">
        <v>0.93013740893899999</v>
      </c>
      <c r="Q32">
        <v>0.8</v>
      </c>
      <c r="R32" t="s">
        <v>48</v>
      </c>
      <c r="S32">
        <v>0.95952555694800001</v>
      </c>
      <c r="T32" t="s">
        <v>48</v>
      </c>
      <c r="U32">
        <v>0.90080484408600003</v>
      </c>
      <c r="V32" t="s">
        <v>48</v>
      </c>
      <c r="W32">
        <v>0.67793689645199995</v>
      </c>
      <c r="X32" t="s">
        <v>48</v>
      </c>
      <c r="Y32" s="2">
        <v>1.03786236887E-16</v>
      </c>
      <c r="Z32" s="2">
        <v>3.6739514766799999E-28</v>
      </c>
      <c r="AA32">
        <v>0</v>
      </c>
      <c r="AB32">
        <v>-4.6459765912099999E-4</v>
      </c>
      <c r="AC32" t="s">
        <v>48</v>
      </c>
      <c r="AD32">
        <v>0</v>
      </c>
      <c r="AE32">
        <v>-5.8276846209100001E-4</v>
      </c>
      <c r="AF32" t="s">
        <v>45</v>
      </c>
      <c r="AG32" s="23" t="str">
        <f t="shared" si="5"/>
        <v>pass</v>
      </c>
      <c r="AH32" s="23" t="str">
        <f t="shared" si="6"/>
        <v>pass</v>
      </c>
      <c r="AI32" t="str">
        <f t="shared" si="7"/>
        <v>pass</v>
      </c>
      <c r="AJ32" t="str">
        <f t="shared" si="8"/>
        <v>pass</v>
      </c>
      <c r="AL32" t="str">
        <f t="shared" si="0"/>
        <v>same</v>
      </c>
      <c r="AM32" t="str">
        <f t="shared" si="1"/>
        <v>pass</v>
      </c>
      <c r="AN32" s="3" t="str">
        <f t="shared" si="2"/>
        <v>not exceeded</v>
      </c>
      <c r="AO32" s="3" t="str">
        <f t="shared" si="3"/>
        <v>not exceeded</v>
      </c>
      <c r="AP32" t="str">
        <f t="shared" si="9"/>
        <v>same</v>
      </c>
      <c r="AQ32" t="str">
        <f t="shared" si="4"/>
        <v>diff</v>
      </c>
    </row>
    <row r="33" spans="1:43" x14ac:dyDescent="0.3">
      <c r="A33" t="s">
        <v>106</v>
      </c>
      <c r="B33" t="s">
        <v>43</v>
      </c>
      <c r="C33" s="1">
        <v>42038</v>
      </c>
      <c r="D33">
        <v>151</v>
      </c>
      <c r="E33">
        <v>151</v>
      </c>
      <c r="F33">
        <v>81.606753555799997</v>
      </c>
      <c r="G33" t="s">
        <v>48</v>
      </c>
      <c r="H33">
        <v>16649356</v>
      </c>
      <c r="I33" t="s">
        <v>46</v>
      </c>
      <c r="J33">
        <v>884.32124107142795</v>
      </c>
      <c r="K33" t="s">
        <v>58</v>
      </c>
      <c r="L33">
        <v>5.2428246892747603E-2</v>
      </c>
      <c r="M33" t="s">
        <v>48</v>
      </c>
      <c r="N33">
        <v>81.245101909248305</v>
      </c>
      <c r="O33" t="s">
        <v>48</v>
      </c>
      <c r="P33">
        <v>0.90342217595700003</v>
      </c>
      <c r="Q33">
        <v>0.8</v>
      </c>
      <c r="R33" t="s">
        <v>48</v>
      </c>
      <c r="S33">
        <v>0.928859553733</v>
      </c>
      <c r="T33" t="s">
        <v>48</v>
      </c>
      <c r="U33">
        <v>0.88526878112999996</v>
      </c>
      <c r="V33" t="s">
        <v>48</v>
      </c>
      <c r="W33">
        <v>0.95412926422199995</v>
      </c>
      <c r="X33" t="s">
        <v>48</v>
      </c>
      <c r="Y33">
        <v>9.0931878320700005E-3</v>
      </c>
      <c r="Z33">
        <v>2.8861585340800001E-2</v>
      </c>
      <c r="AA33">
        <v>0</v>
      </c>
      <c r="AB33">
        <v>-4.7881364258899999E-4</v>
      </c>
      <c r="AC33" t="s">
        <v>48</v>
      </c>
      <c r="AD33">
        <v>3</v>
      </c>
      <c r="AE33">
        <v>-2.0141251471499999E-4</v>
      </c>
      <c r="AF33" t="s">
        <v>48</v>
      </c>
      <c r="AG33" s="23" t="str">
        <f t="shared" si="5"/>
        <v>pass</v>
      </c>
      <c r="AH33" s="23" t="str">
        <f t="shared" si="6"/>
        <v>pass</v>
      </c>
      <c r="AI33" t="str">
        <f t="shared" si="7"/>
        <v>pass</v>
      </c>
      <c r="AJ33" t="str">
        <f t="shared" si="8"/>
        <v>pass</v>
      </c>
      <c r="AL33" t="str">
        <f t="shared" si="0"/>
        <v>same</v>
      </c>
      <c r="AM33" t="str">
        <f t="shared" si="1"/>
        <v>pass</v>
      </c>
      <c r="AN33" s="3" t="str">
        <f t="shared" si="2"/>
        <v>not exceeded</v>
      </c>
      <c r="AO33" s="3" t="str">
        <f t="shared" si="3"/>
        <v>not exceeded</v>
      </c>
      <c r="AP33" t="str">
        <f t="shared" si="9"/>
        <v>same</v>
      </c>
      <c r="AQ33" t="str">
        <f t="shared" si="4"/>
        <v>same</v>
      </c>
    </row>
    <row r="34" spans="1:43" x14ac:dyDescent="0.3">
      <c r="A34" t="s">
        <v>110</v>
      </c>
      <c r="B34" t="s">
        <v>85</v>
      </c>
      <c r="C34" s="1">
        <v>42038</v>
      </c>
      <c r="D34">
        <v>151</v>
      </c>
      <c r="E34">
        <v>151</v>
      </c>
      <c r="F34">
        <v>89.643041401299996</v>
      </c>
      <c r="G34" t="s">
        <v>48</v>
      </c>
      <c r="H34">
        <v>18845203</v>
      </c>
      <c r="I34" t="s">
        <v>46</v>
      </c>
      <c r="J34">
        <v>988.60008928571403</v>
      </c>
      <c r="K34" t="s">
        <v>58</v>
      </c>
      <c r="L34">
        <v>1.47430442601358E-2</v>
      </c>
      <c r="M34" t="s">
        <v>48</v>
      </c>
      <c r="N34">
        <v>90.077932894198597</v>
      </c>
      <c r="O34" t="s">
        <v>48</v>
      </c>
      <c r="P34">
        <v>0.82840575157700003</v>
      </c>
      <c r="Q34">
        <v>0.8</v>
      </c>
      <c r="R34" t="s">
        <v>48</v>
      </c>
      <c r="S34">
        <v>0.86794975487899995</v>
      </c>
      <c r="T34" t="s">
        <v>48</v>
      </c>
      <c r="U34">
        <v>0.78849326355899996</v>
      </c>
      <c r="V34" t="s">
        <v>45</v>
      </c>
      <c r="W34">
        <v>0.99584488300200003</v>
      </c>
      <c r="X34" t="s">
        <v>48</v>
      </c>
      <c r="Y34" s="2">
        <v>1.2512482436299999E-16</v>
      </c>
      <c r="Z34">
        <v>0</v>
      </c>
      <c r="AA34">
        <v>0</v>
      </c>
      <c r="AB34">
        <v>-2.23049075246E-3</v>
      </c>
      <c r="AC34" t="s">
        <v>45</v>
      </c>
      <c r="AD34">
        <v>3</v>
      </c>
      <c r="AE34">
        <v>-1.8174658115000001E-3</v>
      </c>
      <c r="AF34" t="s">
        <v>45</v>
      </c>
      <c r="AG34" s="23" t="str">
        <f t="shared" si="5"/>
        <v>pass</v>
      </c>
      <c r="AH34" s="23" t="str">
        <f t="shared" si="6"/>
        <v>fail</v>
      </c>
      <c r="AI34" t="str">
        <f t="shared" si="7"/>
        <v>pass</v>
      </c>
      <c r="AJ34" t="str">
        <f t="shared" si="8"/>
        <v>fail</v>
      </c>
      <c r="AL34" t="str">
        <f t="shared" si="0"/>
        <v>diff</v>
      </c>
      <c r="AM34" t="str">
        <f t="shared" si="1"/>
        <v>pass</v>
      </c>
      <c r="AN34" s="3" t="str">
        <f t="shared" si="2"/>
        <v>not exceeded</v>
      </c>
      <c r="AO34" s="3" t="str">
        <f t="shared" si="3"/>
        <v>not exceeded</v>
      </c>
      <c r="AP34" t="str">
        <f t="shared" si="9"/>
        <v>same</v>
      </c>
      <c r="AQ34" t="str">
        <f t="shared" si="4"/>
        <v>same</v>
      </c>
    </row>
    <row r="35" spans="1:43" x14ac:dyDescent="0.3">
      <c r="A35" t="s">
        <v>114</v>
      </c>
      <c r="B35" t="s">
        <v>43</v>
      </c>
      <c r="C35" s="1">
        <v>42040</v>
      </c>
      <c r="D35">
        <v>151</v>
      </c>
      <c r="E35">
        <v>151</v>
      </c>
      <c r="F35">
        <v>93.254001435000006</v>
      </c>
      <c r="G35" t="s">
        <v>48</v>
      </c>
      <c r="H35">
        <v>17676890</v>
      </c>
      <c r="I35" t="s">
        <v>46</v>
      </c>
      <c r="J35">
        <v>914.01693526785698</v>
      </c>
      <c r="K35" t="s">
        <v>46</v>
      </c>
      <c r="L35">
        <v>3.8617339789206798E-2</v>
      </c>
      <c r="M35" t="s">
        <v>48</v>
      </c>
      <c r="N35">
        <v>93.307376953013701</v>
      </c>
      <c r="O35" t="s">
        <v>48</v>
      </c>
      <c r="P35">
        <v>0.85949863845399999</v>
      </c>
      <c r="Q35">
        <v>0.8</v>
      </c>
      <c r="R35" t="s">
        <v>48</v>
      </c>
      <c r="S35">
        <v>0.89452297164200001</v>
      </c>
      <c r="T35" t="s">
        <v>48</v>
      </c>
      <c r="U35">
        <v>0.83020614647000002</v>
      </c>
      <c r="V35" t="s">
        <v>48</v>
      </c>
      <c r="W35">
        <v>0.95412926422199995</v>
      </c>
      <c r="X35" t="s">
        <v>48</v>
      </c>
      <c r="Y35" s="2">
        <v>5.2726486541899996E-15</v>
      </c>
      <c r="Z35" s="2">
        <v>3.8357477845899999E-55</v>
      </c>
      <c r="AA35">
        <v>0</v>
      </c>
      <c r="AB35">
        <v>-1.9393923439699999E-3</v>
      </c>
      <c r="AC35" t="s">
        <v>45</v>
      </c>
      <c r="AD35">
        <v>4</v>
      </c>
      <c r="AE35">
        <v>-1.7318426720700001E-3</v>
      </c>
      <c r="AF35" t="s">
        <v>45</v>
      </c>
      <c r="AG35" s="23" t="str">
        <f t="shared" si="5"/>
        <v>pass</v>
      </c>
      <c r="AH35" s="23" t="str">
        <f t="shared" si="6"/>
        <v>pass</v>
      </c>
      <c r="AI35" t="str">
        <f t="shared" si="7"/>
        <v>pass</v>
      </c>
      <c r="AJ35" t="str">
        <f t="shared" si="8"/>
        <v>pass</v>
      </c>
      <c r="AL35" t="str">
        <f t="shared" si="0"/>
        <v>same</v>
      </c>
      <c r="AM35" t="str">
        <f t="shared" si="1"/>
        <v>pass</v>
      </c>
      <c r="AN35" s="3" t="str">
        <f t="shared" si="2"/>
        <v>not exceeded</v>
      </c>
      <c r="AO35" s="3" t="str">
        <f t="shared" si="3"/>
        <v>not exceeded</v>
      </c>
      <c r="AP35" t="str">
        <f t="shared" si="9"/>
        <v>same</v>
      </c>
      <c r="AQ35" t="str">
        <f t="shared" si="4"/>
        <v>same</v>
      </c>
    </row>
    <row r="36" spans="1:43" x14ac:dyDescent="0.3">
      <c r="A36" t="s">
        <v>115</v>
      </c>
      <c r="B36" t="s">
        <v>43</v>
      </c>
      <c r="C36" s="1">
        <v>42059</v>
      </c>
      <c r="D36">
        <v>75</v>
      </c>
      <c r="E36">
        <v>75</v>
      </c>
      <c r="F36">
        <v>82.489595367700005</v>
      </c>
      <c r="G36" t="s">
        <v>48</v>
      </c>
      <c r="H36">
        <v>36080266</v>
      </c>
      <c r="I36" t="s">
        <v>46</v>
      </c>
      <c r="J36">
        <v>1546.84996710526</v>
      </c>
      <c r="K36" t="s">
        <v>116</v>
      </c>
      <c r="L36">
        <v>2.4282657184545399E-2</v>
      </c>
      <c r="M36" t="s">
        <v>48</v>
      </c>
      <c r="N36">
        <v>82.282013008081506</v>
      </c>
      <c r="O36" t="s">
        <v>48</v>
      </c>
      <c r="P36">
        <v>0.93167911030899997</v>
      </c>
      <c r="Q36">
        <v>0.85</v>
      </c>
      <c r="R36" t="s">
        <v>48</v>
      </c>
      <c r="S36">
        <v>0.94868319540699997</v>
      </c>
      <c r="T36" t="s">
        <v>48</v>
      </c>
      <c r="U36">
        <v>0.91267941280300002</v>
      </c>
      <c r="V36" t="s">
        <v>48</v>
      </c>
      <c r="W36">
        <v>0.84094804639099996</v>
      </c>
      <c r="X36" t="s">
        <v>48</v>
      </c>
      <c r="Y36" s="2">
        <v>1.1086127898600001E-5</v>
      </c>
      <c r="Z36">
        <v>0</v>
      </c>
      <c r="AA36">
        <v>0</v>
      </c>
      <c r="AB36">
        <v>-4.7771771792299997E-4</v>
      </c>
      <c r="AC36" t="s">
        <v>48</v>
      </c>
      <c r="AD36">
        <v>0</v>
      </c>
      <c r="AE36">
        <v>-4.7645564650299998E-4</v>
      </c>
      <c r="AF36" t="s">
        <v>48</v>
      </c>
      <c r="AG36" s="23" t="str">
        <f t="shared" si="5"/>
        <v>fail</v>
      </c>
      <c r="AH36" s="23" t="str">
        <f t="shared" si="6"/>
        <v>fail</v>
      </c>
      <c r="AI36" t="str">
        <f t="shared" si="7"/>
        <v>pass</v>
      </c>
      <c r="AJ36" t="str">
        <f t="shared" si="8"/>
        <v>pass</v>
      </c>
      <c r="AL36" t="str">
        <f t="shared" si="0"/>
        <v>same</v>
      </c>
      <c r="AM36" t="str">
        <f t="shared" si="1"/>
        <v>pass</v>
      </c>
      <c r="AN36" s="3" t="str">
        <f t="shared" si="2"/>
        <v>not exceeded</v>
      </c>
      <c r="AO36" s="3" t="str">
        <f t="shared" si="3"/>
        <v>not exceeded</v>
      </c>
      <c r="AP36" t="str">
        <f t="shared" si="9"/>
        <v>same</v>
      </c>
      <c r="AQ36" t="str">
        <f t="shared" si="4"/>
        <v>same</v>
      </c>
    </row>
    <row r="37" spans="1:43" x14ac:dyDescent="0.3">
      <c r="A37" t="s">
        <v>118</v>
      </c>
      <c r="B37" t="s">
        <v>85</v>
      </c>
      <c r="C37" s="1">
        <v>42072</v>
      </c>
      <c r="D37">
        <v>151</v>
      </c>
      <c r="E37">
        <v>151</v>
      </c>
      <c r="F37">
        <v>88.874509270000004</v>
      </c>
      <c r="G37" t="s">
        <v>48</v>
      </c>
      <c r="H37">
        <v>22186253</v>
      </c>
      <c r="I37" t="s">
        <v>46</v>
      </c>
      <c r="J37">
        <v>1157.17949553571</v>
      </c>
      <c r="K37" t="s">
        <v>116</v>
      </c>
      <c r="L37">
        <v>1.7088378627943501E-2</v>
      </c>
      <c r="M37" t="s">
        <v>48</v>
      </c>
      <c r="N37">
        <v>89.044571821535001</v>
      </c>
      <c r="O37" t="s">
        <v>48</v>
      </c>
      <c r="P37">
        <v>0.79384733493000004</v>
      </c>
      <c r="Q37">
        <v>0.8</v>
      </c>
      <c r="R37" t="s">
        <v>45</v>
      </c>
      <c r="S37">
        <v>0.83769467486799998</v>
      </c>
      <c r="T37" t="s">
        <v>48</v>
      </c>
      <c r="U37">
        <v>0.74847545794100001</v>
      </c>
      <c r="V37" t="s">
        <v>45</v>
      </c>
      <c r="W37">
        <v>0.99584488300200003</v>
      </c>
      <c r="X37" t="s">
        <v>48</v>
      </c>
      <c r="Y37" s="2">
        <v>2.34831246346E-15</v>
      </c>
      <c r="Z37" t="s">
        <v>61</v>
      </c>
      <c r="AA37">
        <v>0</v>
      </c>
      <c r="AB37">
        <v>-2.7450017281499999E-3</v>
      </c>
      <c r="AC37" t="s">
        <v>45</v>
      </c>
      <c r="AD37">
        <v>7</v>
      </c>
      <c r="AE37">
        <v>-2.1183659119200001E-3</v>
      </c>
      <c r="AF37" t="s">
        <v>45</v>
      </c>
      <c r="AG37" s="23" t="str">
        <f t="shared" si="5"/>
        <v>fail</v>
      </c>
      <c r="AH37" s="23" t="str">
        <f t="shared" si="6"/>
        <v>fail</v>
      </c>
      <c r="AI37" t="str">
        <f t="shared" si="7"/>
        <v>fail</v>
      </c>
      <c r="AJ37" t="str">
        <f t="shared" si="8"/>
        <v>fail</v>
      </c>
      <c r="AL37" t="str">
        <f t="shared" si="0"/>
        <v>diff</v>
      </c>
      <c r="AM37" t="str">
        <f t="shared" si="1"/>
        <v>pass</v>
      </c>
      <c r="AN37" s="3" t="str">
        <f t="shared" si="2"/>
        <v>not exceeded</v>
      </c>
      <c r="AO37" s="3" t="str">
        <f t="shared" si="3"/>
        <v>not exceeded</v>
      </c>
      <c r="AP37" t="str">
        <f t="shared" si="9"/>
        <v>same</v>
      </c>
      <c r="AQ37" t="str">
        <f t="shared" si="4"/>
        <v>same</v>
      </c>
    </row>
    <row r="38" spans="1:43" x14ac:dyDescent="0.3">
      <c r="A38" t="s">
        <v>119</v>
      </c>
      <c r="B38" t="s">
        <v>43</v>
      </c>
      <c r="C38" s="1">
        <v>42074</v>
      </c>
      <c r="D38">
        <v>75</v>
      </c>
      <c r="E38">
        <v>75</v>
      </c>
      <c r="F38">
        <v>92.079473760499994</v>
      </c>
      <c r="G38" t="s">
        <v>48</v>
      </c>
      <c r="H38">
        <v>28700881</v>
      </c>
      <c r="I38" t="s">
        <v>46</v>
      </c>
      <c r="J38">
        <v>1177.6317796052599</v>
      </c>
      <c r="K38" t="s">
        <v>58</v>
      </c>
      <c r="L38">
        <v>1.6157942223825099E-2</v>
      </c>
      <c r="M38" t="s">
        <v>48</v>
      </c>
      <c r="N38">
        <v>92.532064379671894</v>
      </c>
      <c r="O38" t="s">
        <v>48</v>
      </c>
      <c r="P38">
        <v>0.96191020509500003</v>
      </c>
      <c r="Q38">
        <v>0.85</v>
      </c>
      <c r="R38" t="s">
        <v>48</v>
      </c>
      <c r="S38">
        <v>0.97249603685200003</v>
      </c>
      <c r="T38" t="s">
        <v>48</v>
      </c>
      <c r="U38">
        <v>0.95081639061900003</v>
      </c>
      <c r="V38" t="s">
        <v>48</v>
      </c>
      <c r="W38">
        <v>0.84094804639099996</v>
      </c>
      <c r="X38" t="s">
        <v>48</v>
      </c>
      <c r="Y38">
        <v>1.09164098626E-2</v>
      </c>
      <c r="Z38" t="s">
        <v>61</v>
      </c>
      <c r="AA38">
        <v>0</v>
      </c>
      <c r="AB38">
        <v>-3.43805774314E-4</v>
      </c>
      <c r="AC38" t="s">
        <v>48</v>
      </c>
      <c r="AD38">
        <v>0</v>
      </c>
      <c r="AE38">
        <v>-2.89088071282E-4</v>
      </c>
      <c r="AF38" t="s">
        <v>48</v>
      </c>
      <c r="AG38" s="23" t="str">
        <f t="shared" si="5"/>
        <v>pass</v>
      </c>
      <c r="AH38" s="23" t="str">
        <f t="shared" si="6"/>
        <v>pass</v>
      </c>
      <c r="AI38" t="str">
        <f t="shared" si="7"/>
        <v>pass</v>
      </c>
      <c r="AJ38" t="str">
        <f t="shared" si="8"/>
        <v>pass</v>
      </c>
      <c r="AL38" t="str">
        <f t="shared" si="0"/>
        <v>same</v>
      </c>
      <c r="AM38" t="str">
        <f t="shared" si="1"/>
        <v>pass</v>
      </c>
      <c r="AN38" s="3" t="str">
        <f t="shared" si="2"/>
        <v>not exceeded</v>
      </c>
      <c r="AO38" s="3" t="str">
        <f t="shared" si="3"/>
        <v>not exceeded</v>
      </c>
      <c r="AP38" t="str">
        <f t="shared" si="9"/>
        <v>same</v>
      </c>
      <c r="AQ38" t="str">
        <f t="shared" si="4"/>
        <v>same</v>
      </c>
    </row>
    <row r="39" spans="1:43" x14ac:dyDescent="0.3">
      <c r="A39" t="s">
        <v>120</v>
      </c>
      <c r="B39" t="s">
        <v>85</v>
      </c>
      <c r="C39" s="1">
        <v>42074</v>
      </c>
      <c r="D39">
        <v>75</v>
      </c>
      <c r="E39">
        <v>75</v>
      </c>
      <c r="F39">
        <v>94.026940682200006</v>
      </c>
      <c r="G39" t="s">
        <v>48</v>
      </c>
      <c r="H39">
        <v>26337766</v>
      </c>
      <c r="I39" t="s">
        <v>46</v>
      </c>
      <c r="J39">
        <v>1071.9867894736799</v>
      </c>
      <c r="K39" t="s">
        <v>46</v>
      </c>
      <c r="L39">
        <v>2.7519368619831699E-2</v>
      </c>
      <c r="M39" t="s">
        <v>48</v>
      </c>
      <c r="N39">
        <v>93.383587034691203</v>
      </c>
      <c r="O39" t="s">
        <v>48</v>
      </c>
      <c r="P39">
        <v>0.958369935688</v>
      </c>
      <c r="Q39">
        <v>0.85</v>
      </c>
      <c r="R39" t="s">
        <v>48</v>
      </c>
      <c r="S39">
        <v>0.965401230562</v>
      </c>
      <c r="T39" t="s">
        <v>48</v>
      </c>
      <c r="U39">
        <v>0.95150865566999998</v>
      </c>
      <c r="V39" t="s">
        <v>48</v>
      </c>
      <c r="W39">
        <v>0.95412926422199995</v>
      </c>
      <c r="X39" t="s">
        <v>48</v>
      </c>
      <c r="Y39">
        <v>0.49155698406499998</v>
      </c>
      <c r="Z39" t="s">
        <v>61</v>
      </c>
      <c r="AA39">
        <v>0</v>
      </c>
      <c r="AB39">
        <v>-6.7450073374999996E-4</v>
      </c>
      <c r="AC39" t="s">
        <v>45</v>
      </c>
      <c r="AD39">
        <v>0</v>
      </c>
      <c r="AE39">
        <v>-1.4208527627600001E-4</v>
      </c>
      <c r="AF39" t="s">
        <v>48</v>
      </c>
      <c r="AG39" s="23" t="str">
        <f t="shared" si="5"/>
        <v>pass</v>
      </c>
      <c r="AH39" s="23" t="str">
        <f t="shared" si="6"/>
        <v>pass</v>
      </c>
      <c r="AI39" t="str">
        <f t="shared" si="7"/>
        <v>pass</v>
      </c>
      <c r="AJ39" t="str">
        <f t="shared" si="8"/>
        <v>pass</v>
      </c>
      <c r="AL39" t="str">
        <f t="shared" si="0"/>
        <v>same</v>
      </c>
      <c r="AM39" t="str">
        <f t="shared" si="1"/>
        <v>pass</v>
      </c>
      <c r="AN39" s="3" t="str">
        <f t="shared" si="2"/>
        <v>not exceeded</v>
      </c>
      <c r="AO39" s="3" t="str">
        <f t="shared" si="3"/>
        <v>not exceeded</v>
      </c>
      <c r="AP39" t="str">
        <f t="shared" si="9"/>
        <v>same</v>
      </c>
      <c r="AQ39" t="str">
        <f t="shared" si="4"/>
        <v>diff</v>
      </c>
    </row>
    <row r="40" spans="1:43" x14ac:dyDescent="0.3">
      <c r="A40" t="s">
        <v>122</v>
      </c>
      <c r="B40" t="s">
        <v>43</v>
      </c>
      <c r="C40" s="1">
        <v>42096</v>
      </c>
      <c r="D40">
        <v>151</v>
      </c>
      <c r="E40">
        <v>151</v>
      </c>
      <c r="F40">
        <v>88.637919715899997</v>
      </c>
      <c r="G40" t="s">
        <v>48</v>
      </c>
      <c r="H40">
        <v>17224632</v>
      </c>
      <c r="I40" t="s">
        <v>46</v>
      </c>
      <c r="J40">
        <v>896.33468303571397</v>
      </c>
      <c r="K40" t="s">
        <v>58</v>
      </c>
      <c r="L40">
        <v>6.8341518424528999E-2</v>
      </c>
      <c r="M40" t="s">
        <v>48</v>
      </c>
      <c r="N40">
        <v>91.270898877565998</v>
      </c>
      <c r="O40" t="s">
        <v>48</v>
      </c>
      <c r="P40">
        <v>0.85166343419900004</v>
      </c>
      <c r="Q40">
        <v>0.8</v>
      </c>
      <c r="R40" t="s">
        <v>48</v>
      </c>
      <c r="S40">
        <v>0.88172920152199996</v>
      </c>
      <c r="T40" t="s">
        <v>48</v>
      </c>
      <c r="U40">
        <v>0.81997971131299996</v>
      </c>
      <c r="V40" t="s">
        <v>48</v>
      </c>
      <c r="W40">
        <v>0.95412926422199995</v>
      </c>
      <c r="X40" t="s">
        <v>48</v>
      </c>
      <c r="Y40" s="2">
        <v>2.2205149087400001E-10</v>
      </c>
      <c r="Z40" t="s">
        <v>61</v>
      </c>
      <c r="AA40">
        <v>0</v>
      </c>
      <c r="AB40">
        <v>-2.2033179398000002E-3</v>
      </c>
      <c r="AC40" t="s">
        <v>45</v>
      </c>
      <c r="AD40">
        <v>5</v>
      </c>
      <c r="AE40">
        <v>-2.1469335102999999E-3</v>
      </c>
      <c r="AF40" t="s">
        <v>45</v>
      </c>
      <c r="AG40" s="23" t="str">
        <f t="shared" si="5"/>
        <v>pass</v>
      </c>
      <c r="AH40" s="23" t="str">
        <f t="shared" si="6"/>
        <v>pass</v>
      </c>
      <c r="AI40" t="str">
        <f t="shared" si="7"/>
        <v>pass</v>
      </c>
      <c r="AJ40" t="str">
        <f t="shared" si="8"/>
        <v>pass</v>
      </c>
      <c r="AL40" t="str">
        <f t="shared" si="0"/>
        <v>same</v>
      </c>
      <c r="AM40" t="str">
        <f t="shared" si="1"/>
        <v>pass</v>
      </c>
      <c r="AN40" s="3" t="str">
        <f t="shared" si="2"/>
        <v>not exceeded</v>
      </c>
      <c r="AO40" s="3" t="str">
        <f t="shared" si="3"/>
        <v>not exceeded</v>
      </c>
      <c r="AP40" t="str">
        <f t="shared" si="9"/>
        <v>same</v>
      </c>
      <c r="AQ40" t="str">
        <f t="shared" si="4"/>
        <v>same</v>
      </c>
    </row>
    <row r="41" spans="1:43" x14ac:dyDescent="0.3">
      <c r="A41" t="s">
        <v>123</v>
      </c>
      <c r="B41" t="s">
        <v>43</v>
      </c>
      <c r="C41" s="1">
        <v>42108</v>
      </c>
      <c r="D41">
        <v>151</v>
      </c>
      <c r="E41">
        <v>151</v>
      </c>
      <c r="F41">
        <v>86.040675510100002</v>
      </c>
      <c r="G41" t="s">
        <v>48</v>
      </c>
      <c r="H41">
        <v>14841878</v>
      </c>
      <c r="I41" t="s">
        <v>46</v>
      </c>
      <c r="J41">
        <v>771.50681696428501</v>
      </c>
      <c r="K41" t="s">
        <v>46</v>
      </c>
      <c r="L41">
        <v>3.9880452592557999E-2</v>
      </c>
      <c r="M41" t="s">
        <v>48</v>
      </c>
      <c r="N41">
        <v>87.186130714912906</v>
      </c>
      <c r="O41" t="s">
        <v>48</v>
      </c>
      <c r="P41">
        <v>0.93626684444099995</v>
      </c>
      <c r="Q41">
        <v>0.8</v>
      </c>
      <c r="R41" t="s">
        <v>48</v>
      </c>
      <c r="S41">
        <v>0.950581526121</v>
      </c>
      <c r="T41" t="s">
        <v>48</v>
      </c>
      <c r="U41">
        <v>0.92140197679000002</v>
      </c>
      <c r="V41" t="s">
        <v>48</v>
      </c>
      <c r="W41">
        <v>0.95412926422199995</v>
      </c>
      <c r="X41" t="s">
        <v>48</v>
      </c>
      <c r="Y41">
        <v>0.27827095780599997</v>
      </c>
      <c r="Z41">
        <v>0.21790613819900001</v>
      </c>
      <c r="AA41">
        <v>0</v>
      </c>
      <c r="AB41">
        <v>-2.57705120398E-4</v>
      </c>
      <c r="AC41" t="s">
        <v>48</v>
      </c>
      <c r="AD41">
        <v>0</v>
      </c>
      <c r="AE41">
        <v>-4.63361784189E-4</v>
      </c>
      <c r="AF41" t="s">
        <v>48</v>
      </c>
      <c r="AG41" s="23" t="str">
        <f t="shared" si="5"/>
        <v>pass</v>
      </c>
      <c r="AH41" s="23" t="str">
        <f t="shared" si="6"/>
        <v>pass</v>
      </c>
      <c r="AI41" t="str">
        <f t="shared" si="7"/>
        <v>pass</v>
      </c>
      <c r="AJ41" t="str">
        <f t="shared" si="8"/>
        <v>pass</v>
      </c>
      <c r="AL41" t="str">
        <f t="shared" si="0"/>
        <v>same</v>
      </c>
      <c r="AM41" t="str">
        <f t="shared" si="1"/>
        <v>pass</v>
      </c>
      <c r="AN41" s="3" t="str">
        <f t="shared" si="2"/>
        <v>not exceeded</v>
      </c>
      <c r="AO41" s="3" t="str">
        <f t="shared" si="3"/>
        <v>not exceeded</v>
      </c>
      <c r="AP41" t="str">
        <f t="shared" si="9"/>
        <v>same</v>
      </c>
      <c r="AQ41" t="str">
        <f t="shared" si="4"/>
        <v>same</v>
      </c>
    </row>
    <row r="42" spans="1:43" x14ac:dyDescent="0.3">
      <c r="A42" t="s">
        <v>125</v>
      </c>
      <c r="B42" t="s">
        <v>85</v>
      </c>
      <c r="C42" s="1">
        <v>42121</v>
      </c>
      <c r="D42">
        <v>75</v>
      </c>
      <c r="E42">
        <v>75</v>
      </c>
      <c r="F42">
        <v>97.476635093499993</v>
      </c>
      <c r="G42" t="s">
        <v>48</v>
      </c>
      <c r="H42">
        <v>4116334</v>
      </c>
      <c r="I42" t="s">
        <v>46</v>
      </c>
      <c r="J42">
        <v>164.41471381578901</v>
      </c>
      <c r="K42" t="s">
        <v>47</v>
      </c>
      <c r="L42">
        <v>5.71225242215785E-2</v>
      </c>
      <c r="M42" t="s">
        <v>48</v>
      </c>
      <c r="N42">
        <v>97.318151921873707</v>
      </c>
      <c r="O42" t="s">
        <v>48</v>
      </c>
      <c r="P42">
        <v>0.95813201255000002</v>
      </c>
      <c r="Q42">
        <v>0.85</v>
      </c>
      <c r="R42" t="s">
        <v>48</v>
      </c>
      <c r="S42">
        <v>0.97251262247799997</v>
      </c>
      <c r="T42" t="s">
        <v>48</v>
      </c>
      <c r="U42">
        <v>0.952689015679</v>
      </c>
      <c r="V42" t="s">
        <v>48</v>
      </c>
      <c r="W42">
        <v>0.95412926422199995</v>
      </c>
      <c r="X42" t="s">
        <v>48</v>
      </c>
      <c r="Y42">
        <v>0.99999995050500001</v>
      </c>
      <c r="Z42">
        <v>0.43484268317300001</v>
      </c>
      <c r="AA42">
        <v>0</v>
      </c>
      <c r="AB42">
        <v>-3.2162453645399999E-4</v>
      </c>
      <c r="AC42" t="s">
        <v>48</v>
      </c>
      <c r="AD42">
        <v>0</v>
      </c>
      <c r="AE42">
        <v>-1.18785206845E-4</v>
      </c>
      <c r="AF42" t="s">
        <v>48</v>
      </c>
      <c r="AG42" s="23" t="str">
        <f t="shared" si="5"/>
        <v>fail</v>
      </c>
      <c r="AH42" s="23" t="str">
        <f t="shared" si="6"/>
        <v>fail</v>
      </c>
      <c r="AI42" t="str">
        <f t="shared" si="7"/>
        <v>pass</v>
      </c>
      <c r="AJ42" t="str">
        <f t="shared" si="8"/>
        <v>pass</v>
      </c>
      <c r="AL42" t="str">
        <f t="shared" si="0"/>
        <v>same</v>
      </c>
      <c r="AM42" t="str">
        <f t="shared" si="1"/>
        <v>pass</v>
      </c>
      <c r="AN42" s="3" t="str">
        <f t="shared" si="2"/>
        <v>not exceeded</v>
      </c>
      <c r="AO42" s="3" t="str">
        <f t="shared" si="3"/>
        <v>not exceeded</v>
      </c>
      <c r="AP42" t="str">
        <f t="shared" si="9"/>
        <v>same</v>
      </c>
      <c r="AQ42" t="str">
        <f t="shared" si="4"/>
        <v>same</v>
      </c>
    </row>
    <row r="43" spans="1:43" x14ac:dyDescent="0.3">
      <c r="A43" t="s">
        <v>126</v>
      </c>
      <c r="B43" t="s">
        <v>43</v>
      </c>
      <c r="C43" s="1">
        <v>42124</v>
      </c>
      <c r="D43">
        <v>75</v>
      </c>
      <c r="E43">
        <v>75</v>
      </c>
      <c r="F43">
        <v>86.478198933300007</v>
      </c>
      <c r="G43" t="s">
        <v>48</v>
      </c>
      <c r="H43">
        <v>33656164</v>
      </c>
      <c r="I43" t="s">
        <v>46</v>
      </c>
      <c r="J43">
        <v>1420.36572039473</v>
      </c>
      <c r="K43" t="s">
        <v>86</v>
      </c>
      <c r="L43">
        <v>2.9215422878842E-2</v>
      </c>
      <c r="M43" t="s">
        <v>48</v>
      </c>
      <c r="N43">
        <v>86.060583348841206</v>
      </c>
      <c r="O43" t="s">
        <v>48</v>
      </c>
      <c r="P43">
        <v>0.94126879530999996</v>
      </c>
      <c r="Q43">
        <v>0.85</v>
      </c>
      <c r="R43" t="s">
        <v>48</v>
      </c>
      <c r="S43">
        <v>0.95638742430699997</v>
      </c>
      <c r="T43" t="s">
        <v>48</v>
      </c>
      <c r="U43">
        <v>0.92494660096500003</v>
      </c>
      <c r="V43" t="s">
        <v>48</v>
      </c>
      <c r="W43">
        <v>0.95412926422199995</v>
      </c>
      <c r="X43" t="s">
        <v>48</v>
      </c>
      <c r="Y43" s="2">
        <v>2.1517106723700001E-5</v>
      </c>
      <c r="Z43" s="2">
        <v>1.5333654224399999E-7</v>
      </c>
      <c r="AA43">
        <v>0</v>
      </c>
      <c r="AB43">
        <v>-5.3145207497099997E-4</v>
      </c>
      <c r="AC43" t="s">
        <v>45</v>
      </c>
      <c r="AD43">
        <v>0</v>
      </c>
      <c r="AE43">
        <v>-6.0526962978999996E-4</v>
      </c>
      <c r="AF43" t="s">
        <v>45</v>
      </c>
      <c r="AG43" s="23" t="str">
        <f t="shared" si="5"/>
        <v>pass</v>
      </c>
      <c r="AH43" s="23" t="str">
        <f t="shared" si="6"/>
        <v>pass</v>
      </c>
      <c r="AI43" t="str">
        <f t="shared" si="7"/>
        <v>pass</v>
      </c>
      <c r="AJ43" t="str">
        <f t="shared" si="8"/>
        <v>pass</v>
      </c>
      <c r="AL43" t="str">
        <f t="shared" si="0"/>
        <v>same</v>
      </c>
      <c r="AM43" t="str">
        <f t="shared" si="1"/>
        <v>pass</v>
      </c>
      <c r="AN43" s="3" t="str">
        <f t="shared" si="2"/>
        <v>not exceeded</v>
      </c>
      <c r="AO43" s="3" t="str">
        <f t="shared" si="3"/>
        <v>not exceeded</v>
      </c>
      <c r="AP43" t="str">
        <f t="shared" si="9"/>
        <v>same</v>
      </c>
      <c r="AQ43" t="str">
        <f t="shared" si="4"/>
        <v>same</v>
      </c>
    </row>
    <row r="44" spans="1:43" x14ac:dyDescent="0.3">
      <c r="A44" t="s">
        <v>127</v>
      </c>
      <c r="B44" t="s">
        <v>43</v>
      </c>
      <c r="C44" s="1">
        <v>42130</v>
      </c>
      <c r="D44">
        <v>151</v>
      </c>
      <c r="E44">
        <v>151</v>
      </c>
      <c r="F44">
        <v>89.498401878500005</v>
      </c>
      <c r="G44" t="s">
        <v>48</v>
      </c>
      <c r="H44">
        <v>20688072</v>
      </c>
      <c r="I44" t="s">
        <v>46</v>
      </c>
      <c r="J44">
        <v>1090.2055535714201</v>
      </c>
      <c r="K44" t="s">
        <v>86</v>
      </c>
      <c r="L44">
        <v>2.9888232021926898E-2</v>
      </c>
      <c r="M44" t="s">
        <v>48</v>
      </c>
      <c r="N44">
        <v>89.721683871565503</v>
      </c>
      <c r="O44" t="s">
        <v>48</v>
      </c>
      <c r="P44">
        <v>0.92458208987099999</v>
      </c>
      <c r="Q44">
        <v>0.8</v>
      </c>
      <c r="R44" t="s">
        <v>48</v>
      </c>
      <c r="S44">
        <v>0.94568218212199995</v>
      </c>
      <c r="T44" t="s">
        <v>48</v>
      </c>
      <c r="U44">
        <v>0.901987464209</v>
      </c>
      <c r="V44" t="s">
        <v>48</v>
      </c>
      <c r="W44">
        <v>0.84094804639099996</v>
      </c>
      <c r="X44" t="s">
        <v>48</v>
      </c>
      <c r="Y44" s="2">
        <v>4.8432465270500001E-13</v>
      </c>
      <c r="Z44" t="s">
        <v>61</v>
      </c>
      <c r="AA44">
        <v>0</v>
      </c>
      <c r="AB44">
        <v>-5.1215268614999998E-4</v>
      </c>
      <c r="AC44" t="s">
        <v>45</v>
      </c>
      <c r="AD44">
        <v>0</v>
      </c>
      <c r="AE44">
        <v>-9.0331820937199995E-4</v>
      </c>
      <c r="AF44" t="s">
        <v>45</v>
      </c>
      <c r="AG44" s="23" t="str">
        <f t="shared" si="5"/>
        <v>pass</v>
      </c>
      <c r="AH44" s="23" t="str">
        <f t="shared" si="6"/>
        <v>pass</v>
      </c>
      <c r="AI44" t="str">
        <f t="shared" si="7"/>
        <v>pass</v>
      </c>
      <c r="AJ44" t="str">
        <f t="shared" si="8"/>
        <v>pass</v>
      </c>
      <c r="AL44" t="str">
        <f t="shared" si="0"/>
        <v>same</v>
      </c>
      <c r="AM44" t="str">
        <f t="shared" si="1"/>
        <v>pass</v>
      </c>
      <c r="AN44" s="3" t="str">
        <f t="shared" si="2"/>
        <v>not exceeded</v>
      </c>
      <c r="AO44" s="3" t="str">
        <f t="shared" si="3"/>
        <v>not exceeded</v>
      </c>
      <c r="AP44" t="str">
        <f t="shared" si="9"/>
        <v>same</v>
      </c>
      <c r="AQ44" t="str">
        <f t="shared" si="4"/>
        <v>same</v>
      </c>
    </row>
    <row r="45" spans="1:43" x14ac:dyDescent="0.3">
      <c r="A45" t="s">
        <v>128</v>
      </c>
      <c r="B45" t="s">
        <v>43</v>
      </c>
      <c r="C45" s="1">
        <v>42132</v>
      </c>
      <c r="D45">
        <v>75</v>
      </c>
      <c r="E45">
        <v>75</v>
      </c>
      <c r="F45">
        <v>91.456518287999998</v>
      </c>
      <c r="G45" t="s">
        <v>48</v>
      </c>
      <c r="H45">
        <v>29237117</v>
      </c>
      <c r="I45" t="s">
        <v>46</v>
      </c>
      <c r="J45">
        <v>1200.3220789473601</v>
      </c>
      <c r="K45" t="s">
        <v>58</v>
      </c>
      <c r="L45">
        <v>4.9362360031693503E-2</v>
      </c>
      <c r="M45" t="s">
        <v>48</v>
      </c>
      <c r="N45">
        <v>92.600074605768796</v>
      </c>
      <c r="O45" t="s">
        <v>48</v>
      </c>
      <c r="P45">
        <v>0.95683616735099997</v>
      </c>
      <c r="Q45">
        <v>0.85</v>
      </c>
      <c r="R45" t="s">
        <v>48</v>
      </c>
      <c r="S45">
        <v>0.97022034377300004</v>
      </c>
      <c r="T45" t="s">
        <v>48</v>
      </c>
      <c r="U45">
        <v>0.94333299688899996</v>
      </c>
      <c r="V45" t="s">
        <v>48</v>
      </c>
      <c r="W45">
        <v>0.84094804639099996</v>
      </c>
      <c r="X45" t="s">
        <v>48</v>
      </c>
      <c r="Y45">
        <v>5.89449115866E-3</v>
      </c>
      <c r="Z45" t="s">
        <v>61</v>
      </c>
      <c r="AA45">
        <v>0</v>
      </c>
      <c r="AB45">
        <v>-3.9203151299800002E-4</v>
      </c>
      <c r="AC45" t="s">
        <v>48</v>
      </c>
      <c r="AD45">
        <v>0</v>
      </c>
      <c r="AE45">
        <v>-4.03437791589E-4</v>
      </c>
      <c r="AF45" t="s">
        <v>48</v>
      </c>
      <c r="AG45" s="23" t="str">
        <f t="shared" si="5"/>
        <v>pass</v>
      </c>
      <c r="AH45" s="23" t="str">
        <f t="shared" si="6"/>
        <v>pass</v>
      </c>
      <c r="AI45" t="str">
        <f t="shared" si="7"/>
        <v>pass</v>
      </c>
      <c r="AJ45" t="str">
        <f t="shared" si="8"/>
        <v>pass</v>
      </c>
      <c r="AL45" t="str">
        <f t="shared" si="0"/>
        <v>same</v>
      </c>
      <c r="AM45" t="str">
        <f t="shared" si="1"/>
        <v>pass</v>
      </c>
      <c r="AN45" s="3" t="str">
        <f t="shared" si="2"/>
        <v>not exceeded</v>
      </c>
      <c r="AO45" s="3" t="str">
        <f t="shared" si="3"/>
        <v>not exceeded</v>
      </c>
      <c r="AP45" t="str">
        <f t="shared" si="9"/>
        <v>same</v>
      </c>
      <c r="AQ45" t="str">
        <f t="shared" si="4"/>
        <v>same</v>
      </c>
    </row>
    <row r="46" spans="1:43" x14ac:dyDescent="0.3">
      <c r="A46" t="s">
        <v>129</v>
      </c>
      <c r="B46" t="s">
        <v>85</v>
      </c>
      <c r="C46" s="1">
        <v>42132</v>
      </c>
      <c r="D46">
        <v>75</v>
      </c>
      <c r="E46">
        <v>75</v>
      </c>
      <c r="F46">
        <v>89.292095745500006</v>
      </c>
      <c r="G46" t="s">
        <v>48</v>
      </c>
      <c r="H46">
        <v>33452889</v>
      </c>
      <c r="I46" t="s">
        <v>46</v>
      </c>
      <c r="J46">
        <v>1376.6665394736799</v>
      </c>
      <c r="K46" t="s">
        <v>86</v>
      </c>
      <c r="L46">
        <v>3.2357493439074597E-2</v>
      </c>
      <c r="M46" t="s">
        <v>48</v>
      </c>
      <c r="N46">
        <v>90.459541148581906</v>
      </c>
      <c r="O46" t="s">
        <v>48</v>
      </c>
      <c r="P46">
        <v>0.94491075781800005</v>
      </c>
      <c r="Q46">
        <v>0.85</v>
      </c>
      <c r="R46" t="s">
        <v>48</v>
      </c>
      <c r="S46">
        <v>0.96108769519600001</v>
      </c>
      <c r="T46" t="s">
        <v>48</v>
      </c>
      <c r="U46">
        <v>0.92874100888599997</v>
      </c>
      <c r="V46" t="s">
        <v>48</v>
      </c>
      <c r="W46">
        <v>0.84094804639099996</v>
      </c>
      <c r="X46" t="s">
        <v>48</v>
      </c>
      <c r="Y46" s="2">
        <v>5.3188896352899998E-5</v>
      </c>
      <c r="Z46" t="s">
        <v>61</v>
      </c>
      <c r="AA46">
        <v>0</v>
      </c>
      <c r="AB46">
        <v>-4.8486735940200001E-4</v>
      </c>
      <c r="AC46" t="s">
        <v>48</v>
      </c>
      <c r="AD46">
        <v>0</v>
      </c>
      <c r="AE46">
        <v>-4.4494887300900002E-4</v>
      </c>
      <c r="AF46" t="s">
        <v>48</v>
      </c>
      <c r="AG46" s="23" t="str">
        <f t="shared" si="5"/>
        <v>pass</v>
      </c>
      <c r="AH46" s="23" t="str">
        <f t="shared" si="6"/>
        <v>pass</v>
      </c>
      <c r="AI46" t="str">
        <f t="shared" si="7"/>
        <v>pass</v>
      </c>
      <c r="AJ46" t="str">
        <f t="shared" si="8"/>
        <v>pass</v>
      </c>
      <c r="AL46" t="str">
        <f t="shared" si="0"/>
        <v>same</v>
      </c>
      <c r="AM46" t="str">
        <f t="shared" si="1"/>
        <v>pass</v>
      </c>
      <c r="AN46" s="3" t="str">
        <f t="shared" si="2"/>
        <v>not exceeded</v>
      </c>
      <c r="AO46" s="3" t="str">
        <f t="shared" si="3"/>
        <v>not exceeded</v>
      </c>
      <c r="AP46" t="str">
        <f t="shared" si="9"/>
        <v>same</v>
      </c>
      <c r="AQ46" t="str">
        <f t="shared" si="4"/>
        <v>same</v>
      </c>
    </row>
    <row r="47" spans="1:43" x14ac:dyDescent="0.3">
      <c r="A47" t="s">
        <v>130</v>
      </c>
      <c r="B47" t="s">
        <v>85</v>
      </c>
      <c r="C47" s="1">
        <v>42135</v>
      </c>
      <c r="D47">
        <v>250</v>
      </c>
      <c r="E47">
        <v>250</v>
      </c>
      <c r="F47">
        <v>25.822257962199998</v>
      </c>
      <c r="G47" t="s">
        <v>45</v>
      </c>
      <c r="H47">
        <v>3140165</v>
      </c>
      <c r="I47" t="s">
        <v>46</v>
      </c>
      <c r="J47">
        <v>125.911801569888</v>
      </c>
      <c r="K47" t="s">
        <v>47</v>
      </c>
      <c r="L47">
        <v>0.11337794687475999</v>
      </c>
      <c r="M47" t="s">
        <v>45</v>
      </c>
      <c r="N47">
        <v>14.429727553367799</v>
      </c>
      <c r="O47" t="s">
        <v>45</v>
      </c>
      <c r="P47">
        <v>0.53706620574700004</v>
      </c>
      <c r="Q47">
        <v>0.7</v>
      </c>
      <c r="R47" t="s">
        <v>45</v>
      </c>
      <c r="S47">
        <v>0.38184628132600001</v>
      </c>
      <c r="T47" t="s">
        <v>45</v>
      </c>
      <c r="U47">
        <v>0.68019644827600001</v>
      </c>
      <c r="V47" t="s">
        <v>45</v>
      </c>
      <c r="W47">
        <v>0.358420132025</v>
      </c>
      <c r="X47" t="s">
        <v>48</v>
      </c>
      <c r="Y47" s="2">
        <v>2.33527431031E-41</v>
      </c>
      <c r="Z47" s="2">
        <v>4.6078921994499997E-40</v>
      </c>
      <c r="AA47">
        <v>205</v>
      </c>
      <c r="AB47">
        <v>-2.3104397446399999E-3</v>
      </c>
      <c r="AC47" t="s">
        <v>45</v>
      </c>
      <c r="AD47">
        <v>25</v>
      </c>
      <c r="AE47">
        <v>-3.3966838591999999E-3</v>
      </c>
      <c r="AF47" t="s">
        <v>45</v>
      </c>
      <c r="AG47" s="23" t="str">
        <f t="shared" si="5"/>
        <v>fail</v>
      </c>
      <c r="AH47" s="23" t="str">
        <f t="shared" si="6"/>
        <v>fail</v>
      </c>
      <c r="AI47" t="str">
        <f t="shared" si="7"/>
        <v>fail</v>
      </c>
      <c r="AJ47" t="str">
        <f t="shared" si="8"/>
        <v>fail</v>
      </c>
      <c r="AL47" t="str">
        <f t="shared" si="0"/>
        <v>same</v>
      </c>
      <c r="AM47" t="str">
        <f t="shared" si="1"/>
        <v>pass</v>
      </c>
      <c r="AN47" s="3" t="str">
        <f t="shared" si="2"/>
        <v>exceeded</v>
      </c>
      <c r="AO47" s="3" t="str">
        <f t="shared" si="3"/>
        <v>not exceeded</v>
      </c>
      <c r="AP47" t="str">
        <f t="shared" si="9"/>
        <v>diff</v>
      </c>
      <c r="AQ47" t="str">
        <f t="shared" si="4"/>
        <v>same</v>
      </c>
    </row>
    <row r="48" spans="1:43" x14ac:dyDescent="0.3">
      <c r="A48" t="s">
        <v>132</v>
      </c>
      <c r="B48" t="s">
        <v>43</v>
      </c>
      <c r="C48" s="1">
        <v>42140</v>
      </c>
      <c r="D48">
        <v>75</v>
      </c>
      <c r="E48">
        <v>75</v>
      </c>
      <c r="F48">
        <v>92.059732316199998</v>
      </c>
      <c r="G48" t="s">
        <v>48</v>
      </c>
      <c r="H48">
        <v>29948630</v>
      </c>
      <c r="I48" t="s">
        <v>46</v>
      </c>
      <c r="J48">
        <v>1238.42921710526</v>
      </c>
      <c r="K48" t="s">
        <v>58</v>
      </c>
      <c r="L48">
        <v>1.7269436109054799E-2</v>
      </c>
      <c r="M48" t="s">
        <v>48</v>
      </c>
      <c r="N48">
        <v>91.830523001407201</v>
      </c>
      <c r="O48" t="s">
        <v>48</v>
      </c>
      <c r="P48">
        <v>0.96082352673500004</v>
      </c>
      <c r="Q48">
        <v>0.85</v>
      </c>
      <c r="R48" t="s">
        <v>48</v>
      </c>
      <c r="S48">
        <v>0.97249161870400003</v>
      </c>
      <c r="T48" t="s">
        <v>48</v>
      </c>
      <c r="U48">
        <v>0.94905475720700005</v>
      </c>
      <c r="V48" t="s">
        <v>48</v>
      </c>
      <c r="W48">
        <v>0.84094804639099996</v>
      </c>
      <c r="X48" t="s">
        <v>48</v>
      </c>
      <c r="Y48">
        <v>1.8358480237999999E-3</v>
      </c>
      <c r="Z48" s="2">
        <v>5.1651902169400001E-5</v>
      </c>
      <c r="AA48">
        <v>0</v>
      </c>
      <c r="AB48">
        <v>-3.6271976269799998E-4</v>
      </c>
      <c r="AC48" t="s">
        <v>48</v>
      </c>
      <c r="AD48">
        <v>0</v>
      </c>
      <c r="AE48">
        <v>-3.7742737008400002E-4</v>
      </c>
      <c r="AF48" t="s">
        <v>48</v>
      </c>
      <c r="AG48" s="23" t="str">
        <f t="shared" si="5"/>
        <v>pass</v>
      </c>
      <c r="AH48" s="23" t="str">
        <f t="shared" si="6"/>
        <v>pass</v>
      </c>
      <c r="AI48" t="str">
        <f t="shared" si="7"/>
        <v>pass</v>
      </c>
      <c r="AJ48" t="str">
        <f t="shared" si="8"/>
        <v>pass</v>
      </c>
      <c r="AL48" t="str">
        <f t="shared" si="0"/>
        <v>same</v>
      </c>
      <c r="AM48" t="str">
        <f t="shared" si="1"/>
        <v>pass</v>
      </c>
      <c r="AN48" s="3" t="str">
        <f t="shared" si="2"/>
        <v>not exceeded</v>
      </c>
      <c r="AO48" s="3" t="str">
        <f t="shared" si="3"/>
        <v>not exceeded</v>
      </c>
      <c r="AP48" t="str">
        <f t="shared" si="9"/>
        <v>same</v>
      </c>
      <c r="AQ48" t="str">
        <f t="shared" si="4"/>
        <v>same</v>
      </c>
    </row>
    <row r="49" spans="1:43" x14ac:dyDescent="0.3">
      <c r="A49" t="s">
        <v>133</v>
      </c>
      <c r="B49" t="s">
        <v>85</v>
      </c>
      <c r="C49" s="1">
        <v>42145</v>
      </c>
      <c r="D49">
        <v>75</v>
      </c>
      <c r="E49">
        <v>75</v>
      </c>
      <c r="F49">
        <v>85.427329239200006</v>
      </c>
      <c r="G49" t="s">
        <v>48</v>
      </c>
      <c r="H49">
        <v>20774323</v>
      </c>
      <c r="I49" t="s">
        <v>46</v>
      </c>
      <c r="J49">
        <v>847.123628289473</v>
      </c>
      <c r="K49" t="s">
        <v>46</v>
      </c>
      <c r="L49">
        <v>9.35486019709377E-2</v>
      </c>
      <c r="M49" t="s">
        <v>45</v>
      </c>
      <c r="N49">
        <v>85.944248862888898</v>
      </c>
      <c r="O49" t="s">
        <v>48</v>
      </c>
      <c r="P49">
        <v>0.92414179126899998</v>
      </c>
      <c r="Q49">
        <v>0.85</v>
      </c>
      <c r="R49" t="s">
        <v>48</v>
      </c>
      <c r="S49">
        <v>0.93170939593699997</v>
      </c>
      <c r="T49" t="s">
        <v>48</v>
      </c>
      <c r="U49">
        <v>0.91686486758999997</v>
      </c>
      <c r="V49" t="s">
        <v>48</v>
      </c>
      <c r="W49">
        <v>0.99584488300200003</v>
      </c>
      <c r="X49" t="s">
        <v>48</v>
      </c>
      <c r="Y49">
        <v>0.99484602798199995</v>
      </c>
      <c r="Z49">
        <v>0.61683837926999996</v>
      </c>
      <c r="AA49">
        <v>0</v>
      </c>
      <c r="AB49">
        <v>-9.8979316138899992E-4</v>
      </c>
      <c r="AC49" t="s">
        <v>45</v>
      </c>
      <c r="AD49">
        <v>0</v>
      </c>
      <c r="AE49">
        <v>-4.8486055418100002E-4</v>
      </c>
      <c r="AF49" t="s">
        <v>48</v>
      </c>
      <c r="AG49" s="23" t="str">
        <f t="shared" si="5"/>
        <v>fail</v>
      </c>
      <c r="AH49" s="23" t="str">
        <f t="shared" si="6"/>
        <v>fail</v>
      </c>
      <c r="AI49" t="str">
        <f t="shared" si="7"/>
        <v>fail</v>
      </c>
      <c r="AJ49" t="str">
        <f t="shared" si="8"/>
        <v>fail</v>
      </c>
      <c r="AL49" t="str">
        <f t="shared" si="0"/>
        <v>same</v>
      </c>
      <c r="AM49" t="str">
        <f t="shared" si="1"/>
        <v>pass</v>
      </c>
      <c r="AN49" s="3" t="str">
        <f t="shared" si="2"/>
        <v>not exceeded</v>
      </c>
      <c r="AO49" s="3" t="str">
        <f t="shared" si="3"/>
        <v>not exceeded</v>
      </c>
      <c r="AP49" t="str">
        <f t="shared" si="9"/>
        <v>same</v>
      </c>
      <c r="AQ49" t="str">
        <f t="shared" si="4"/>
        <v>diff</v>
      </c>
    </row>
    <row r="50" spans="1:43" x14ac:dyDescent="0.3">
      <c r="A50" t="s">
        <v>134</v>
      </c>
      <c r="B50" t="s">
        <v>43</v>
      </c>
      <c r="C50" s="1">
        <v>42146</v>
      </c>
      <c r="D50">
        <v>75</v>
      </c>
      <c r="E50">
        <v>75</v>
      </c>
      <c r="F50">
        <v>88.254642621599999</v>
      </c>
      <c r="G50" t="s">
        <v>48</v>
      </c>
      <c r="H50">
        <v>33587117</v>
      </c>
      <c r="I50" t="s">
        <v>46</v>
      </c>
      <c r="J50">
        <v>1405.61957236842</v>
      </c>
      <c r="K50" t="s">
        <v>86</v>
      </c>
      <c r="L50">
        <v>2.63052269975616E-2</v>
      </c>
      <c r="M50" t="s">
        <v>48</v>
      </c>
      <c r="N50">
        <v>88.418640785844801</v>
      </c>
      <c r="O50" t="s">
        <v>48</v>
      </c>
      <c r="P50">
        <v>0.94466385444900003</v>
      </c>
      <c r="Q50">
        <v>0.85</v>
      </c>
      <c r="R50" t="s">
        <v>48</v>
      </c>
      <c r="S50">
        <v>0.958525696624</v>
      </c>
      <c r="T50" t="s">
        <v>48</v>
      </c>
      <c r="U50">
        <v>0.92962369668900002</v>
      </c>
      <c r="V50" t="s">
        <v>48</v>
      </c>
      <c r="W50">
        <v>0.84094804639099996</v>
      </c>
      <c r="X50" t="s">
        <v>48</v>
      </c>
      <c r="Y50">
        <v>1.5345570618200001E-3</v>
      </c>
      <c r="Z50" t="s">
        <v>61</v>
      </c>
      <c r="AA50">
        <v>0</v>
      </c>
      <c r="AB50">
        <v>-5.6187589158500004E-4</v>
      </c>
      <c r="AC50" t="s">
        <v>45</v>
      </c>
      <c r="AD50">
        <v>0</v>
      </c>
      <c r="AE50">
        <v>-5.0146072563899996E-4</v>
      </c>
      <c r="AF50" t="s">
        <v>45</v>
      </c>
      <c r="AG50" s="23" t="str">
        <f t="shared" si="5"/>
        <v>pass</v>
      </c>
      <c r="AH50" s="23" t="str">
        <f t="shared" si="6"/>
        <v>pass</v>
      </c>
      <c r="AI50" t="str">
        <f t="shared" si="7"/>
        <v>pass</v>
      </c>
      <c r="AJ50" t="str">
        <f t="shared" si="8"/>
        <v>pass</v>
      </c>
      <c r="AL50" t="str">
        <f t="shared" si="0"/>
        <v>same</v>
      </c>
      <c r="AM50" t="str">
        <f t="shared" si="1"/>
        <v>pass</v>
      </c>
      <c r="AN50" s="3" t="str">
        <f t="shared" si="2"/>
        <v>not exceeded</v>
      </c>
      <c r="AO50" s="3" t="str">
        <f t="shared" si="3"/>
        <v>not exceeded</v>
      </c>
      <c r="AP50" t="str">
        <f t="shared" si="9"/>
        <v>same</v>
      </c>
      <c r="AQ50" t="str">
        <f t="shared" si="4"/>
        <v>same</v>
      </c>
    </row>
    <row r="51" spans="1:43" x14ac:dyDescent="0.3">
      <c r="A51" t="s">
        <v>135</v>
      </c>
      <c r="B51" t="s">
        <v>85</v>
      </c>
      <c r="C51" s="1">
        <v>42146</v>
      </c>
      <c r="D51">
        <v>75</v>
      </c>
      <c r="E51">
        <v>75</v>
      </c>
      <c r="F51">
        <v>77.730220596899997</v>
      </c>
      <c r="G51" t="s">
        <v>48</v>
      </c>
      <c r="H51">
        <v>26557402</v>
      </c>
      <c r="I51" t="s">
        <v>46</v>
      </c>
      <c r="J51">
        <v>1103.8321940789399</v>
      </c>
      <c r="K51" t="s">
        <v>86</v>
      </c>
      <c r="L51">
        <v>4.5965621063760398E-2</v>
      </c>
      <c r="M51" t="s">
        <v>48</v>
      </c>
      <c r="N51">
        <v>76.972390480782806</v>
      </c>
      <c r="O51" t="s">
        <v>45</v>
      </c>
      <c r="P51">
        <v>0.90711607600499999</v>
      </c>
      <c r="Q51">
        <v>0.85</v>
      </c>
      <c r="R51" t="s">
        <v>48</v>
      </c>
      <c r="S51">
        <v>0.92279293684899999</v>
      </c>
      <c r="T51" t="s">
        <v>48</v>
      </c>
      <c r="U51">
        <v>0.89107036398600004</v>
      </c>
      <c r="V51" t="s">
        <v>48</v>
      </c>
      <c r="W51">
        <v>0.99584488300200003</v>
      </c>
      <c r="X51" t="s">
        <v>48</v>
      </c>
      <c r="Y51">
        <v>6.0099040253099999E-2</v>
      </c>
      <c r="Z51" s="2">
        <v>5.5163134929799996E-9</v>
      </c>
      <c r="AA51">
        <v>0</v>
      </c>
      <c r="AB51">
        <v>-7.9849148076799998E-4</v>
      </c>
      <c r="AC51" t="s">
        <v>45</v>
      </c>
      <c r="AD51">
        <v>0</v>
      </c>
      <c r="AE51">
        <v>-6.4071228931799999E-4</v>
      </c>
      <c r="AF51" t="s">
        <v>45</v>
      </c>
      <c r="AG51" s="23" t="str">
        <f t="shared" si="5"/>
        <v>fail</v>
      </c>
      <c r="AH51" s="23" t="str">
        <f t="shared" si="6"/>
        <v>fail</v>
      </c>
      <c r="AI51" t="str">
        <f t="shared" si="7"/>
        <v>fail</v>
      </c>
      <c r="AJ51" t="str">
        <f t="shared" si="8"/>
        <v>fail</v>
      </c>
      <c r="AL51" t="str">
        <f t="shared" si="0"/>
        <v>same</v>
      </c>
      <c r="AM51" t="str">
        <f t="shared" si="1"/>
        <v>pass</v>
      </c>
      <c r="AN51" s="3" t="str">
        <f t="shared" si="2"/>
        <v>not exceeded</v>
      </c>
      <c r="AO51" s="3" t="str">
        <f t="shared" si="3"/>
        <v>not exceeded</v>
      </c>
      <c r="AP51" t="str">
        <f t="shared" si="9"/>
        <v>same</v>
      </c>
      <c r="AQ51" t="str">
        <f t="shared" si="4"/>
        <v>same</v>
      </c>
    </row>
    <row r="52" spans="1:43" x14ac:dyDescent="0.3">
      <c r="A52" t="s">
        <v>137</v>
      </c>
      <c r="B52" t="s">
        <v>43</v>
      </c>
      <c r="C52" s="1">
        <v>42156</v>
      </c>
      <c r="D52">
        <v>75</v>
      </c>
      <c r="E52">
        <v>75</v>
      </c>
      <c r="F52">
        <v>96.708998690900003</v>
      </c>
      <c r="G52" t="s">
        <v>48</v>
      </c>
      <c r="H52">
        <v>17833767</v>
      </c>
      <c r="I52" t="s">
        <v>46</v>
      </c>
      <c r="J52">
        <v>714.06941611842103</v>
      </c>
      <c r="K52" t="s">
        <v>47</v>
      </c>
      <c r="L52">
        <v>3.64865071743413E-2</v>
      </c>
      <c r="M52" t="s">
        <v>48</v>
      </c>
      <c r="N52">
        <v>97.193521635222098</v>
      </c>
      <c r="O52" t="s">
        <v>48</v>
      </c>
      <c r="P52">
        <v>0.97915707576400002</v>
      </c>
      <c r="Q52">
        <v>0.85</v>
      </c>
      <c r="R52" t="s">
        <v>48</v>
      </c>
      <c r="S52">
        <v>0.98619080534100001</v>
      </c>
      <c r="T52" t="s">
        <v>48</v>
      </c>
      <c r="U52">
        <v>0.97361431865000003</v>
      </c>
      <c r="V52" t="s">
        <v>48</v>
      </c>
      <c r="W52">
        <v>0.84094804639099996</v>
      </c>
      <c r="X52" t="s">
        <v>48</v>
      </c>
      <c r="Y52">
        <v>0.47307029418399998</v>
      </c>
      <c r="Z52" t="s">
        <v>61</v>
      </c>
      <c r="AA52">
        <v>0</v>
      </c>
      <c r="AB52">
        <v>-2.4947894039E-4</v>
      </c>
      <c r="AC52" t="s">
        <v>48</v>
      </c>
      <c r="AD52">
        <v>0</v>
      </c>
      <c r="AE52">
        <v>-1.68256652947E-4</v>
      </c>
      <c r="AF52" t="s">
        <v>48</v>
      </c>
      <c r="AG52" s="23" t="str">
        <f t="shared" si="5"/>
        <v>fail</v>
      </c>
      <c r="AH52" s="23" t="str">
        <f t="shared" si="6"/>
        <v>fail</v>
      </c>
      <c r="AI52" t="str">
        <f t="shared" si="7"/>
        <v>pass</v>
      </c>
      <c r="AJ52" t="str">
        <f t="shared" si="8"/>
        <v>pass</v>
      </c>
      <c r="AL52" t="str">
        <f t="shared" si="0"/>
        <v>same</v>
      </c>
      <c r="AM52" t="str">
        <f t="shared" si="1"/>
        <v>pass</v>
      </c>
      <c r="AN52" s="3" t="str">
        <f t="shared" si="2"/>
        <v>not exceeded</v>
      </c>
      <c r="AO52" s="3" t="str">
        <f t="shared" si="3"/>
        <v>not exceeded</v>
      </c>
      <c r="AP52" t="str">
        <f t="shared" si="9"/>
        <v>same</v>
      </c>
      <c r="AQ52" t="str">
        <f t="shared" si="4"/>
        <v>same</v>
      </c>
    </row>
    <row r="53" spans="1:43" x14ac:dyDescent="0.3">
      <c r="A53" t="s">
        <v>139</v>
      </c>
      <c r="B53" t="s">
        <v>43</v>
      </c>
      <c r="C53" s="1">
        <v>42157</v>
      </c>
      <c r="D53">
        <v>200</v>
      </c>
      <c r="E53">
        <v>200</v>
      </c>
      <c r="F53">
        <v>87.606504893999997</v>
      </c>
      <c r="G53" t="s">
        <v>48</v>
      </c>
      <c r="H53">
        <v>33648503</v>
      </c>
      <c r="I53" t="s">
        <v>46</v>
      </c>
      <c r="J53">
        <v>1419.0921249999999</v>
      </c>
      <c r="K53" t="s">
        <v>86</v>
      </c>
      <c r="L53">
        <v>1.7207516473150199E-2</v>
      </c>
      <c r="M53" t="s">
        <v>48</v>
      </c>
      <c r="N53">
        <v>87.226589409852494</v>
      </c>
      <c r="O53" t="s">
        <v>48</v>
      </c>
      <c r="P53">
        <v>0.82240114557900001</v>
      </c>
      <c r="Q53">
        <v>0.7</v>
      </c>
      <c r="R53" t="s">
        <v>48</v>
      </c>
      <c r="S53">
        <v>0.84730574938199998</v>
      </c>
      <c r="T53" t="s">
        <v>48</v>
      </c>
      <c r="U53">
        <v>0.79280306051100002</v>
      </c>
      <c r="V53" t="s">
        <v>48</v>
      </c>
      <c r="W53">
        <v>0.84094804639099996</v>
      </c>
      <c r="X53" t="s">
        <v>48</v>
      </c>
      <c r="Y53" s="2">
        <v>3.1433651282399999E-29</v>
      </c>
      <c r="Z53">
        <v>0</v>
      </c>
      <c r="AA53">
        <v>19</v>
      </c>
      <c r="AB53">
        <v>-1.90908632708E-3</v>
      </c>
      <c r="AC53" t="s">
        <v>45</v>
      </c>
      <c r="AD53">
        <v>33</v>
      </c>
      <c r="AE53">
        <v>-2.3749233477499999E-3</v>
      </c>
      <c r="AF53" t="s">
        <v>45</v>
      </c>
      <c r="AG53" s="23" t="str">
        <f t="shared" si="5"/>
        <v>pass</v>
      </c>
      <c r="AH53" s="23" t="str">
        <f t="shared" si="6"/>
        <v>pass</v>
      </c>
      <c r="AI53" t="str">
        <f t="shared" si="7"/>
        <v>pass</v>
      </c>
      <c r="AJ53" t="str">
        <f t="shared" si="8"/>
        <v>pass</v>
      </c>
      <c r="AL53" t="str">
        <f t="shared" si="0"/>
        <v>same</v>
      </c>
      <c r="AM53" t="str">
        <f t="shared" si="1"/>
        <v>pass</v>
      </c>
      <c r="AN53" s="3" t="str">
        <f t="shared" si="2"/>
        <v>not exceeded</v>
      </c>
      <c r="AO53" s="3" t="str">
        <f t="shared" si="3"/>
        <v>exceeded</v>
      </c>
      <c r="AP53" t="str">
        <f t="shared" si="9"/>
        <v>diff</v>
      </c>
      <c r="AQ53" t="str">
        <f t="shared" si="4"/>
        <v>same</v>
      </c>
    </row>
    <row r="54" spans="1:43" x14ac:dyDescent="0.3">
      <c r="A54" t="s">
        <v>141</v>
      </c>
      <c r="B54" t="s">
        <v>85</v>
      </c>
      <c r="C54" s="1">
        <v>42158</v>
      </c>
      <c r="D54">
        <v>151</v>
      </c>
      <c r="E54">
        <v>151</v>
      </c>
      <c r="F54">
        <v>75.779042993900006</v>
      </c>
      <c r="G54" t="s">
        <v>48</v>
      </c>
      <c r="H54">
        <v>10182405</v>
      </c>
      <c r="I54" t="s">
        <v>46</v>
      </c>
      <c r="J54">
        <v>516.54077343749998</v>
      </c>
      <c r="K54" t="s">
        <v>46</v>
      </c>
      <c r="L54">
        <v>5.2493667074714603E-2</v>
      </c>
      <c r="M54" t="s">
        <v>48</v>
      </c>
      <c r="N54">
        <v>76.272054135288599</v>
      </c>
      <c r="O54" t="s">
        <v>45</v>
      </c>
      <c r="P54">
        <v>0.92127649797400002</v>
      </c>
      <c r="Q54">
        <v>0.8</v>
      </c>
      <c r="R54" t="s">
        <v>48</v>
      </c>
      <c r="S54">
        <v>0.93202008238900003</v>
      </c>
      <c r="T54" t="s">
        <v>48</v>
      </c>
      <c r="U54">
        <v>0.91084361336200004</v>
      </c>
      <c r="V54" t="s">
        <v>48</v>
      </c>
      <c r="W54">
        <v>0.99584488300200003</v>
      </c>
      <c r="X54" t="s">
        <v>48</v>
      </c>
      <c r="Y54">
        <v>0.72834524482499996</v>
      </c>
      <c r="Z54" t="s">
        <v>61</v>
      </c>
      <c r="AA54">
        <v>0</v>
      </c>
      <c r="AB54">
        <v>-1.8443044604199999E-4</v>
      </c>
      <c r="AC54" t="s">
        <v>48</v>
      </c>
      <c r="AD54">
        <v>0</v>
      </c>
      <c r="AE54">
        <v>-1.83775787822E-4</v>
      </c>
      <c r="AF54" t="s">
        <v>48</v>
      </c>
      <c r="AG54" s="23" t="str">
        <f t="shared" si="5"/>
        <v>fail</v>
      </c>
      <c r="AH54" s="23" t="str">
        <f t="shared" si="6"/>
        <v>fail</v>
      </c>
      <c r="AI54" t="str">
        <f t="shared" si="7"/>
        <v>fail</v>
      </c>
      <c r="AJ54" t="str">
        <f t="shared" si="8"/>
        <v>fail</v>
      </c>
      <c r="AL54" t="str">
        <f t="shared" si="0"/>
        <v>same</v>
      </c>
      <c r="AM54" t="str">
        <f t="shared" si="1"/>
        <v>pass</v>
      </c>
      <c r="AN54" s="3" t="str">
        <f t="shared" si="2"/>
        <v>not exceeded</v>
      </c>
      <c r="AO54" s="3" t="str">
        <f t="shared" si="3"/>
        <v>not exceeded</v>
      </c>
      <c r="AP54" t="str">
        <f t="shared" si="9"/>
        <v>same</v>
      </c>
      <c r="AQ54" t="str">
        <f t="shared" si="4"/>
        <v>same</v>
      </c>
    </row>
    <row r="55" spans="1:43" x14ac:dyDescent="0.3">
      <c r="A55" t="s">
        <v>145</v>
      </c>
      <c r="B55" t="s">
        <v>43</v>
      </c>
      <c r="C55" s="1">
        <v>42159</v>
      </c>
      <c r="D55">
        <v>75</v>
      </c>
      <c r="E55">
        <v>75</v>
      </c>
      <c r="F55">
        <v>90.287585713400006</v>
      </c>
      <c r="G55" t="s">
        <v>48</v>
      </c>
      <c r="H55">
        <v>30654786</v>
      </c>
      <c r="I55" t="s">
        <v>46</v>
      </c>
      <c r="J55">
        <v>1283.02501315789</v>
      </c>
      <c r="K55" t="s">
        <v>86</v>
      </c>
      <c r="L55">
        <v>1.9566433558707599E-2</v>
      </c>
      <c r="M55" t="s">
        <v>48</v>
      </c>
      <c r="N55">
        <v>90.531638143563498</v>
      </c>
      <c r="O55" t="s">
        <v>48</v>
      </c>
      <c r="P55">
        <v>0.94854243492099999</v>
      </c>
      <c r="Q55">
        <v>0.85</v>
      </c>
      <c r="R55" t="s">
        <v>48</v>
      </c>
      <c r="S55">
        <v>0.96577162469800004</v>
      </c>
      <c r="T55" t="s">
        <v>48</v>
      </c>
      <c r="U55">
        <v>0.93018216861799996</v>
      </c>
      <c r="V55" t="s">
        <v>48</v>
      </c>
      <c r="W55">
        <v>0.84094804639099996</v>
      </c>
      <c r="X55" t="s">
        <v>48</v>
      </c>
      <c r="Y55" s="2">
        <v>6.5656226297E-6</v>
      </c>
      <c r="Z55" t="s">
        <v>61</v>
      </c>
      <c r="AA55">
        <v>0</v>
      </c>
      <c r="AB55">
        <v>-4.69897621488E-4</v>
      </c>
      <c r="AC55" t="s">
        <v>48</v>
      </c>
      <c r="AD55">
        <v>0</v>
      </c>
      <c r="AE55">
        <v>-5.4876525653800004E-4</v>
      </c>
      <c r="AF55" t="s">
        <v>45</v>
      </c>
      <c r="AG55" s="23" t="str">
        <f t="shared" si="5"/>
        <v>pass</v>
      </c>
      <c r="AH55" s="23" t="str">
        <f t="shared" si="6"/>
        <v>pass</v>
      </c>
      <c r="AI55" t="str">
        <f t="shared" si="7"/>
        <v>pass</v>
      </c>
      <c r="AJ55" t="str">
        <f t="shared" si="8"/>
        <v>pass</v>
      </c>
      <c r="AL55" t="str">
        <f t="shared" si="0"/>
        <v>same</v>
      </c>
      <c r="AM55" t="str">
        <f t="shared" si="1"/>
        <v>pass</v>
      </c>
      <c r="AN55" s="3" t="str">
        <f t="shared" si="2"/>
        <v>not exceeded</v>
      </c>
      <c r="AO55" s="3" t="str">
        <f t="shared" si="3"/>
        <v>not exceeded</v>
      </c>
      <c r="AP55" t="str">
        <f t="shared" si="9"/>
        <v>same</v>
      </c>
      <c r="AQ55" t="str">
        <f t="shared" si="4"/>
        <v>diff</v>
      </c>
    </row>
    <row r="56" spans="1:43" x14ac:dyDescent="0.3">
      <c r="A56" t="s">
        <v>146</v>
      </c>
      <c r="B56" t="s">
        <v>85</v>
      </c>
      <c r="C56" s="1">
        <v>42159</v>
      </c>
      <c r="D56">
        <v>75</v>
      </c>
      <c r="E56">
        <v>75</v>
      </c>
      <c r="F56">
        <v>83.685096877099994</v>
      </c>
      <c r="G56" t="s">
        <v>48</v>
      </c>
      <c r="H56">
        <v>20989024</v>
      </c>
      <c r="I56" t="s">
        <v>46</v>
      </c>
      <c r="J56">
        <v>846.04428042763095</v>
      </c>
      <c r="K56" t="s">
        <v>46</v>
      </c>
      <c r="L56">
        <v>8.9564944878420996E-2</v>
      </c>
      <c r="M56" t="s">
        <v>45</v>
      </c>
      <c r="N56">
        <v>87.122765857744099</v>
      </c>
      <c r="O56" t="s">
        <v>48</v>
      </c>
      <c r="P56">
        <v>0.92878923409299996</v>
      </c>
      <c r="Q56">
        <v>0.85</v>
      </c>
      <c r="R56" t="s">
        <v>48</v>
      </c>
      <c r="S56">
        <v>0.94411818291299998</v>
      </c>
      <c r="T56" t="s">
        <v>48</v>
      </c>
      <c r="U56">
        <v>0.915137497262</v>
      </c>
      <c r="V56" t="s">
        <v>48</v>
      </c>
      <c r="W56">
        <v>0.84094804639099996</v>
      </c>
      <c r="X56" t="s">
        <v>48</v>
      </c>
      <c r="Y56">
        <v>7.7244580938199997E-2</v>
      </c>
      <c r="Z56" t="s">
        <v>61</v>
      </c>
      <c r="AA56">
        <v>0</v>
      </c>
      <c r="AB56">
        <v>-6.4782546705399995E-4</v>
      </c>
      <c r="AC56" t="s">
        <v>45</v>
      </c>
      <c r="AD56">
        <v>0</v>
      </c>
      <c r="AE56">
        <v>-4.8885540382100003E-4</v>
      </c>
      <c r="AF56" t="s">
        <v>48</v>
      </c>
      <c r="AG56" s="23" t="str">
        <f t="shared" si="5"/>
        <v>fail</v>
      </c>
      <c r="AH56" s="23" t="str">
        <f t="shared" si="6"/>
        <v>fail</v>
      </c>
      <c r="AI56" t="str">
        <f t="shared" si="7"/>
        <v>fail</v>
      </c>
      <c r="AJ56" t="str">
        <f t="shared" si="8"/>
        <v>fail</v>
      </c>
      <c r="AL56" t="str">
        <f t="shared" si="0"/>
        <v>same</v>
      </c>
      <c r="AM56" t="str">
        <f t="shared" si="1"/>
        <v>pass</v>
      </c>
      <c r="AN56" s="3" t="str">
        <f t="shared" si="2"/>
        <v>not exceeded</v>
      </c>
      <c r="AO56" s="3" t="str">
        <f t="shared" si="3"/>
        <v>not exceeded</v>
      </c>
      <c r="AP56" t="str">
        <f t="shared" si="9"/>
        <v>same</v>
      </c>
      <c r="AQ56" t="str">
        <f t="shared" si="4"/>
        <v>diff</v>
      </c>
    </row>
    <row r="57" spans="1:43" x14ac:dyDescent="0.3">
      <c r="A57" t="s">
        <v>147</v>
      </c>
      <c r="B57" t="s">
        <v>43</v>
      </c>
      <c r="C57" s="1">
        <v>42160</v>
      </c>
      <c r="D57">
        <v>75</v>
      </c>
      <c r="E57">
        <v>75</v>
      </c>
      <c r="F57">
        <v>83.860054175200005</v>
      </c>
      <c r="G57" t="s">
        <v>48</v>
      </c>
      <c r="H57">
        <v>32100609</v>
      </c>
      <c r="I57" t="s">
        <v>46</v>
      </c>
      <c r="J57">
        <v>1379.9375493421001</v>
      </c>
      <c r="K57" t="s">
        <v>86</v>
      </c>
      <c r="L57">
        <v>1.9606152164163299E-2</v>
      </c>
      <c r="M57" t="s">
        <v>48</v>
      </c>
      <c r="N57">
        <v>84.327554108109894</v>
      </c>
      <c r="O57" t="s">
        <v>48</v>
      </c>
      <c r="P57">
        <v>0.92413995808299998</v>
      </c>
      <c r="Q57">
        <v>0.85</v>
      </c>
      <c r="R57" t="s">
        <v>48</v>
      </c>
      <c r="S57">
        <v>0.94605717044199999</v>
      </c>
      <c r="T57" t="s">
        <v>48</v>
      </c>
      <c r="U57">
        <v>0.89845908489399995</v>
      </c>
      <c r="V57" t="s">
        <v>48</v>
      </c>
      <c r="W57">
        <v>0.84094804639099996</v>
      </c>
      <c r="X57" t="s">
        <v>48</v>
      </c>
      <c r="Y57" s="2">
        <v>2.0225373349600001E-7</v>
      </c>
      <c r="Z57" t="s">
        <v>61</v>
      </c>
      <c r="AA57">
        <v>0</v>
      </c>
      <c r="AB57">
        <v>-7.1065725132999995E-4</v>
      </c>
      <c r="AC57" t="s">
        <v>45</v>
      </c>
      <c r="AD57">
        <v>0</v>
      </c>
      <c r="AE57">
        <v>-7.7961274534499997E-4</v>
      </c>
      <c r="AF57" t="s">
        <v>45</v>
      </c>
      <c r="AG57" s="23" t="str">
        <f t="shared" si="5"/>
        <v>pass</v>
      </c>
      <c r="AH57" s="23" t="str">
        <f t="shared" si="6"/>
        <v>pass</v>
      </c>
      <c r="AI57" t="str">
        <f t="shared" si="7"/>
        <v>pass</v>
      </c>
      <c r="AJ57" t="str">
        <f t="shared" si="8"/>
        <v>pass</v>
      </c>
      <c r="AL57" t="str">
        <f t="shared" si="0"/>
        <v>same</v>
      </c>
      <c r="AM57" t="str">
        <f t="shared" si="1"/>
        <v>pass</v>
      </c>
      <c r="AN57" s="3" t="str">
        <f t="shared" si="2"/>
        <v>not exceeded</v>
      </c>
      <c r="AO57" s="3" t="str">
        <f t="shared" si="3"/>
        <v>not exceeded</v>
      </c>
      <c r="AP57" t="str">
        <f t="shared" si="9"/>
        <v>same</v>
      </c>
      <c r="AQ57" t="str">
        <f t="shared" si="4"/>
        <v>same</v>
      </c>
    </row>
    <row r="58" spans="1:43" x14ac:dyDescent="0.3">
      <c r="A58" t="s">
        <v>149</v>
      </c>
      <c r="B58" t="s">
        <v>43</v>
      </c>
      <c r="C58" s="1">
        <v>42165</v>
      </c>
      <c r="D58">
        <v>75</v>
      </c>
      <c r="E58">
        <v>75</v>
      </c>
      <c r="F58">
        <v>89.889934460199996</v>
      </c>
      <c r="G58" t="s">
        <v>48</v>
      </c>
      <c r="H58">
        <v>32008549</v>
      </c>
      <c r="I58" t="s">
        <v>46</v>
      </c>
      <c r="J58">
        <v>1328.17313815789</v>
      </c>
      <c r="K58" t="s">
        <v>86</v>
      </c>
      <c r="L58">
        <v>1.5812858160550999E-2</v>
      </c>
      <c r="M58" t="s">
        <v>48</v>
      </c>
      <c r="N58">
        <v>89.880205260263295</v>
      </c>
      <c r="O58" t="s">
        <v>48</v>
      </c>
      <c r="P58">
        <v>0.94911954516800001</v>
      </c>
      <c r="Q58">
        <v>0.85</v>
      </c>
      <c r="R58" t="s">
        <v>48</v>
      </c>
      <c r="S58">
        <v>0.96372976065399996</v>
      </c>
      <c r="T58" t="s">
        <v>48</v>
      </c>
      <c r="U58">
        <v>0.93447001882699998</v>
      </c>
      <c r="V58" t="s">
        <v>48</v>
      </c>
      <c r="W58">
        <v>0.84094804639099996</v>
      </c>
      <c r="X58" t="s">
        <v>48</v>
      </c>
      <c r="Y58">
        <v>2.0071775910299999E-3</v>
      </c>
      <c r="Z58" t="s">
        <v>61</v>
      </c>
      <c r="AA58">
        <v>0</v>
      </c>
      <c r="AB58">
        <v>-5.2315248786000005E-4</v>
      </c>
      <c r="AC58" t="s">
        <v>45</v>
      </c>
      <c r="AD58">
        <v>0</v>
      </c>
      <c r="AE58">
        <v>-5.0341539647999999E-4</v>
      </c>
      <c r="AF58" t="s">
        <v>45</v>
      </c>
      <c r="AG58" s="23" t="str">
        <f t="shared" si="5"/>
        <v>pass</v>
      </c>
      <c r="AH58" s="23" t="str">
        <f t="shared" si="6"/>
        <v>pass</v>
      </c>
      <c r="AI58" t="str">
        <f t="shared" si="7"/>
        <v>pass</v>
      </c>
      <c r="AJ58" t="str">
        <f t="shared" si="8"/>
        <v>pass</v>
      </c>
      <c r="AL58" t="str">
        <f t="shared" si="0"/>
        <v>same</v>
      </c>
      <c r="AM58" t="str">
        <f t="shared" si="1"/>
        <v>pass</v>
      </c>
      <c r="AN58" s="3" t="str">
        <f t="shared" si="2"/>
        <v>not exceeded</v>
      </c>
      <c r="AO58" s="3" t="str">
        <f t="shared" si="3"/>
        <v>not exceeded</v>
      </c>
      <c r="AP58" t="str">
        <f t="shared" si="9"/>
        <v>same</v>
      </c>
      <c r="AQ58" t="str">
        <f t="shared" si="4"/>
        <v>same</v>
      </c>
    </row>
    <row r="59" spans="1:43" x14ac:dyDescent="0.3">
      <c r="A59" t="s">
        <v>151</v>
      </c>
      <c r="B59" t="s">
        <v>85</v>
      </c>
      <c r="C59" s="1">
        <v>42166</v>
      </c>
      <c r="D59">
        <v>75</v>
      </c>
      <c r="E59">
        <v>75</v>
      </c>
      <c r="F59">
        <v>76.689776439100001</v>
      </c>
      <c r="G59" t="s">
        <v>48</v>
      </c>
      <c r="H59">
        <v>23799396</v>
      </c>
      <c r="I59" t="s">
        <v>46</v>
      </c>
      <c r="J59">
        <v>947.26425986842105</v>
      </c>
      <c r="K59" t="s">
        <v>58</v>
      </c>
      <c r="L59">
        <v>5.4797163394123501E-2</v>
      </c>
      <c r="M59" t="s">
        <v>48</v>
      </c>
      <c r="N59">
        <v>75.824688416342696</v>
      </c>
      <c r="O59" t="s">
        <v>45</v>
      </c>
      <c r="P59">
        <v>0.88681569130799998</v>
      </c>
      <c r="Q59">
        <v>0.85</v>
      </c>
      <c r="R59" t="s">
        <v>48</v>
      </c>
      <c r="S59">
        <v>0.90550671005799999</v>
      </c>
      <c r="T59" t="s">
        <v>48</v>
      </c>
      <c r="U59">
        <v>0.86737743764599995</v>
      </c>
      <c r="V59" t="s">
        <v>48</v>
      </c>
      <c r="W59">
        <v>0.99584488300200003</v>
      </c>
      <c r="X59" t="s">
        <v>48</v>
      </c>
      <c r="Y59">
        <v>4.6537451943199998E-2</v>
      </c>
      <c r="Z59" s="2">
        <v>2.6959241363E-66</v>
      </c>
      <c r="AA59">
        <v>0</v>
      </c>
      <c r="AB59">
        <v>-1.1579546333200001E-3</v>
      </c>
      <c r="AC59" t="s">
        <v>45</v>
      </c>
      <c r="AD59">
        <v>0</v>
      </c>
      <c r="AE59">
        <v>-7.7534919878299998E-4</v>
      </c>
      <c r="AF59" t="s">
        <v>45</v>
      </c>
      <c r="AG59" s="23" t="str">
        <f t="shared" si="5"/>
        <v>fail</v>
      </c>
      <c r="AH59" s="23" t="str">
        <f t="shared" si="6"/>
        <v>fail</v>
      </c>
      <c r="AI59" t="str">
        <f t="shared" si="7"/>
        <v>fail</v>
      </c>
      <c r="AJ59" t="str">
        <f t="shared" si="8"/>
        <v>fail</v>
      </c>
      <c r="AL59" t="str">
        <f t="shared" si="0"/>
        <v>same</v>
      </c>
      <c r="AM59" t="str">
        <f t="shared" si="1"/>
        <v>pass</v>
      </c>
      <c r="AN59" s="3" t="str">
        <f t="shared" si="2"/>
        <v>not exceeded</v>
      </c>
      <c r="AO59" s="3" t="str">
        <f t="shared" si="3"/>
        <v>not exceeded</v>
      </c>
      <c r="AP59" t="str">
        <f t="shared" si="9"/>
        <v>same</v>
      </c>
      <c r="AQ59" t="str">
        <f t="shared" si="4"/>
        <v>same</v>
      </c>
    </row>
    <row r="60" spans="1:43" x14ac:dyDescent="0.3">
      <c r="A60" t="s">
        <v>152</v>
      </c>
      <c r="B60" t="s">
        <v>85</v>
      </c>
      <c r="C60" s="1">
        <v>42170</v>
      </c>
      <c r="D60">
        <v>75</v>
      </c>
      <c r="E60">
        <v>75</v>
      </c>
      <c r="F60">
        <v>76.7102054872</v>
      </c>
      <c r="G60" t="s">
        <v>48</v>
      </c>
      <c r="H60">
        <v>21607117</v>
      </c>
      <c r="I60" t="s">
        <v>46</v>
      </c>
      <c r="J60">
        <v>847.96180427631498</v>
      </c>
      <c r="K60" t="s">
        <v>46</v>
      </c>
      <c r="L60">
        <v>5.1032575999475298E-2</v>
      </c>
      <c r="M60" t="s">
        <v>48</v>
      </c>
      <c r="N60">
        <v>78.098994820237394</v>
      </c>
      <c r="O60" t="s">
        <v>45</v>
      </c>
      <c r="P60">
        <v>0.89692392569199997</v>
      </c>
      <c r="Q60">
        <v>0.85</v>
      </c>
      <c r="R60" t="s">
        <v>48</v>
      </c>
      <c r="S60">
        <v>0.91028562672199997</v>
      </c>
      <c r="T60" t="s">
        <v>48</v>
      </c>
      <c r="U60">
        <v>0.88431822101299995</v>
      </c>
      <c r="V60" t="s">
        <v>48</v>
      </c>
      <c r="W60">
        <v>0.99584488300200003</v>
      </c>
      <c r="X60" t="s">
        <v>48</v>
      </c>
      <c r="Y60">
        <v>0.37811809261099999</v>
      </c>
      <c r="Z60">
        <v>2.0859400891699999E-2</v>
      </c>
      <c r="AA60">
        <v>0</v>
      </c>
      <c r="AB60">
        <v>-9.2943946824199997E-4</v>
      </c>
      <c r="AC60" t="s">
        <v>45</v>
      </c>
      <c r="AD60">
        <v>0</v>
      </c>
      <c r="AE60">
        <v>-6.1072179917499999E-4</v>
      </c>
      <c r="AF60" t="s">
        <v>45</v>
      </c>
      <c r="AG60" s="23" t="str">
        <f t="shared" si="5"/>
        <v>fail</v>
      </c>
      <c r="AH60" s="23" t="str">
        <f t="shared" si="6"/>
        <v>fail</v>
      </c>
      <c r="AI60" t="str">
        <f t="shared" si="7"/>
        <v>fail</v>
      </c>
      <c r="AJ60" t="str">
        <f t="shared" si="8"/>
        <v>fail</v>
      </c>
      <c r="AL60" t="str">
        <f t="shared" si="0"/>
        <v>same</v>
      </c>
      <c r="AM60" t="str">
        <f t="shared" si="1"/>
        <v>pass</v>
      </c>
      <c r="AN60" s="3" t="str">
        <f t="shared" si="2"/>
        <v>not exceeded</v>
      </c>
      <c r="AO60" s="3" t="str">
        <f t="shared" si="3"/>
        <v>not exceeded</v>
      </c>
      <c r="AP60" t="str">
        <f t="shared" si="9"/>
        <v>same</v>
      </c>
      <c r="AQ60" t="str">
        <f t="shared" si="4"/>
        <v>same</v>
      </c>
    </row>
    <row r="61" spans="1:43" x14ac:dyDescent="0.3">
      <c r="A61" t="s">
        <v>154</v>
      </c>
      <c r="B61" t="s">
        <v>85</v>
      </c>
      <c r="C61" s="1">
        <v>42174</v>
      </c>
      <c r="D61">
        <v>75</v>
      </c>
      <c r="E61">
        <v>75</v>
      </c>
      <c r="F61">
        <v>86.312996947399995</v>
      </c>
      <c r="G61" t="s">
        <v>48</v>
      </c>
      <c r="H61">
        <v>22890237</v>
      </c>
      <c r="I61" t="s">
        <v>46</v>
      </c>
      <c r="J61">
        <v>921.152324013157</v>
      </c>
      <c r="K61" t="s">
        <v>46</v>
      </c>
      <c r="L61">
        <v>3.1622144774177498E-2</v>
      </c>
      <c r="M61" t="s">
        <v>48</v>
      </c>
      <c r="N61">
        <v>86.509256773461402</v>
      </c>
      <c r="O61" t="s">
        <v>48</v>
      </c>
      <c r="P61">
        <v>0.93053585368500003</v>
      </c>
      <c r="Q61">
        <v>0.85</v>
      </c>
      <c r="R61" t="s">
        <v>48</v>
      </c>
      <c r="S61">
        <v>0.94446324867700004</v>
      </c>
      <c r="T61" t="s">
        <v>48</v>
      </c>
      <c r="U61">
        <v>0.91734548780199998</v>
      </c>
      <c r="V61" t="s">
        <v>48</v>
      </c>
      <c r="W61">
        <v>0.95412926422199995</v>
      </c>
      <c r="X61" t="s">
        <v>48</v>
      </c>
      <c r="Y61">
        <v>1.31738725021E-2</v>
      </c>
      <c r="Z61" t="s">
        <v>61</v>
      </c>
      <c r="AA61">
        <v>0</v>
      </c>
      <c r="AB61">
        <v>-6.6355418423400003E-4</v>
      </c>
      <c r="AC61" t="s">
        <v>45</v>
      </c>
      <c r="AD61">
        <v>0</v>
      </c>
      <c r="AE61">
        <v>-6.7930250429100003E-4</v>
      </c>
      <c r="AF61" t="s">
        <v>45</v>
      </c>
      <c r="AG61" s="23" t="str">
        <f t="shared" si="5"/>
        <v>pass</v>
      </c>
      <c r="AH61" s="23" t="str">
        <f t="shared" si="6"/>
        <v>pass</v>
      </c>
      <c r="AI61" t="str">
        <f t="shared" si="7"/>
        <v>pass</v>
      </c>
      <c r="AJ61" t="str">
        <f t="shared" si="8"/>
        <v>pass</v>
      </c>
      <c r="AL61" t="str">
        <f t="shared" si="0"/>
        <v>same</v>
      </c>
      <c r="AM61" t="str">
        <f t="shared" si="1"/>
        <v>pass</v>
      </c>
      <c r="AN61" s="3" t="str">
        <f t="shared" si="2"/>
        <v>not exceeded</v>
      </c>
      <c r="AO61" s="3" t="str">
        <f t="shared" si="3"/>
        <v>not exceeded</v>
      </c>
      <c r="AP61" t="str">
        <f t="shared" si="9"/>
        <v>same</v>
      </c>
      <c r="AQ61" t="str">
        <f t="shared" si="4"/>
        <v>same</v>
      </c>
    </row>
    <row r="62" spans="1:43" x14ac:dyDescent="0.3">
      <c r="A62" t="s">
        <v>155</v>
      </c>
      <c r="B62" t="s">
        <v>85</v>
      </c>
      <c r="C62" s="1">
        <v>42180</v>
      </c>
      <c r="D62">
        <v>151</v>
      </c>
      <c r="E62">
        <v>151</v>
      </c>
      <c r="F62">
        <v>67.308630427200001</v>
      </c>
      <c r="G62" t="s">
        <v>45</v>
      </c>
      <c r="H62">
        <v>7123794</v>
      </c>
      <c r="I62" t="s">
        <v>46</v>
      </c>
      <c r="J62">
        <v>354.43578794642798</v>
      </c>
      <c r="K62" t="s">
        <v>47</v>
      </c>
      <c r="L62">
        <v>2.7403070552713401E-2</v>
      </c>
      <c r="M62" t="s">
        <v>48</v>
      </c>
      <c r="N62">
        <v>65.509085346771997</v>
      </c>
      <c r="O62" t="s">
        <v>45</v>
      </c>
      <c r="P62">
        <v>0.90035024060699997</v>
      </c>
      <c r="Q62">
        <v>0.8</v>
      </c>
      <c r="R62" t="s">
        <v>48</v>
      </c>
      <c r="S62">
        <v>0.905902834755</v>
      </c>
      <c r="T62" t="s">
        <v>48</v>
      </c>
      <c r="U62">
        <v>0.89467359909900002</v>
      </c>
      <c r="V62" t="s">
        <v>48</v>
      </c>
      <c r="W62">
        <v>0.99998090779100002</v>
      </c>
      <c r="X62" t="s">
        <v>48</v>
      </c>
      <c r="Y62">
        <v>0.37708298756699998</v>
      </c>
      <c r="Z62">
        <v>6.9801286289199998E-3</v>
      </c>
      <c r="AA62">
        <v>0</v>
      </c>
      <c r="AB62">
        <v>-1.8719256676300001E-4</v>
      </c>
      <c r="AC62" t="s">
        <v>48</v>
      </c>
      <c r="AD62">
        <v>0</v>
      </c>
      <c r="AE62">
        <v>-1.6474560124699999E-4</v>
      </c>
      <c r="AF62" t="s">
        <v>48</v>
      </c>
      <c r="AG62" s="23" t="str">
        <f t="shared" si="5"/>
        <v>fail</v>
      </c>
      <c r="AH62" s="23" t="str">
        <f t="shared" si="6"/>
        <v>fail</v>
      </c>
      <c r="AI62" t="str">
        <f t="shared" si="7"/>
        <v>fail</v>
      </c>
      <c r="AJ62" t="str">
        <f t="shared" si="8"/>
        <v>fail</v>
      </c>
      <c r="AL62" t="str">
        <f t="shared" si="0"/>
        <v>same</v>
      </c>
      <c r="AM62" t="str">
        <f t="shared" si="1"/>
        <v>pass</v>
      </c>
      <c r="AN62" s="3" t="str">
        <f t="shared" si="2"/>
        <v>not exceeded</v>
      </c>
      <c r="AO62" s="3" t="str">
        <f t="shared" si="3"/>
        <v>not exceeded</v>
      </c>
      <c r="AP62" t="str">
        <f t="shared" si="9"/>
        <v>same</v>
      </c>
      <c r="AQ62" t="str">
        <f t="shared" si="4"/>
        <v>same</v>
      </c>
    </row>
    <row r="63" spans="1:43" x14ac:dyDescent="0.3">
      <c r="A63" t="s">
        <v>157</v>
      </c>
      <c r="B63" t="s">
        <v>43</v>
      </c>
      <c r="C63" s="1">
        <v>42188</v>
      </c>
      <c r="D63">
        <v>75</v>
      </c>
      <c r="E63">
        <v>75</v>
      </c>
      <c r="F63">
        <v>89.932810109399995</v>
      </c>
      <c r="G63" t="s">
        <v>48</v>
      </c>
      <c r="H63">
        <v>28300840</v>
      </c>
      <c r="I63" t="s">
        <v>46</v>
      </c>
      <c r="J63">
        <v>1173.62587171052</v>
      </c>
      <c r="K63" t="s">
        <v>58</v>
      </c>
      <c r="L63">
        <v>3.6090774337518498E-2</v>
      </c>
      <c r="M63" t="s">
        <v>48</v>
      </c>
      <c r="N63">
        <v>90.415846479124696</v>
      </c>
      <c r="O63" t="s">
        <v>48</v>
      </c>
      <c r="P63">
        <v>0.94919231453099995</v>
      </c>
      <c r="Q63">
        <v>0.85</v>
      </c>
      <c r="R63" t="s">
        <v>48</v>
      </c>
      <c r="S63">
        <v>0.95813758932000004</v>
      </c>
      <c r="T63" t="s">
        <v>48</v>
      </c>
      <c r="U63">
        <v>0.939843364367</v>
      </c>
      <c r="V63" t="s">
        <v>48</v>
      </c>
      <c r="W63">
        <v>0.84094804639099996</v>
      </c>
      <c r="X63" t="s">
        <v>48</v>
      </c>
      <c r="Y63">
        <v>0.81385483862600005</v>
      </c>
      <c r="Z63" t="s">
        <v>61</v>
      </c>
      <c r="AA63">
        <v>0</v>
      </c>
      <c r="AB63">
        <v>-6.2428219734599999E-4</v>
      </c>
      <c r="AC63" t="s">
        <v>45</v>
      </c>
      <c r="AD63">
        <v>0</v>
      </c>
      <c r="AE63">
        <v>-4.1123437878199997E-4</v>
      </c>
      <c r="AF63" t="s">
        <v>48</v>
      </c>
      <c r="AG63" s="23" t="str">
        <f t="shared" si="5"/>
        <v>pass</v>
      </c>
      <c r="AH63" s="23" t="str">
        <f t="shared" si="6"/>
        <v>pass</v>
      </c>
      <c r="AI63" t="str">
        <f t="shared" si="7"/>
        <v>pass</v>
      </c>
      <c r="AJ63" t="str">
        <f t="shared" si="8"/>
        <v>pass</v>
      </c>
      <c r="AL63" t="str">
        <f t="shared" si="0"/>
        <v>same</v>
      </c>
      <c r="AM63" t="str">
        <f t="shared" si="1"/>
        <v>pass</v>
      </c>
      <c r="AN63" s="3" t="str">
        <f t="shared" si="2"/>
        <v>not exceeded</v>
      </c>
      <c r="AO63" s="3" t="str">
        <f t="shared" si="3"/>
        <v>not exceeded</v>
      </c>
      <c r="AP63" t="str">
        <f t="shared" si="9"/>
        <v>same</v>
      </c>
      <c r="AQ63" t="str">
        <f t="shared" si="4"/>
        <v>diff</v>
      </c>
    </row>
    <row r="64" spans="1:43" x14ac:dyDescent="0.3">
      <c r="A64" t="s">
        <v>159</v>
      </c>
      <c r="B64" t="s">
        <v>85</v>
      </c>
      <c r="C64" s="1">
        <v>42188</v>
      </c>
      <c r="D64">
        <v>75</v>
      </c>
      <c r="E64">
        <v>75</v>
      </c>
      <c r="F64">
        <v>92.348231460199997</v>
      </c>
      <c r="G64" t="s">
        <v>48</v>
      </c>
      <c r="H64">
        <v>29421610</v>
      </c>
      <c r="I64" t="s">
        <v>46</v>
      </c>
      <c r="J64">
        <v>1208.9626743420999</v>
      </c>
      <c r="K64" t="s">
        <v>58</v>
      </c>
      <c r="L64">
        <v>1.9251464267750502E-2</v>
      </c>
      <c r="M64" t="s">
        <v>48</v>
      </c>
      <c r="N64">
        <v>92.636731525271998</v>
      </c>
      <c r="O64" t="s">
        <v>48</v>
      </c>
      <c r="P64">
        <v>0.95660765455899999</v>
      </c>
      <c r="Q64">
        <v>0.85</v>
      </c>
      <c r="R64" t="s">
        <v>48</v>
      </c>
      <c r="S64">
        <v>0.96958289955400001</v>
      </c>
      <c r="T64" t="s">
        <v>48</v>
      </c>
      <c r="U64">
        <v>0.94384289234999996</v>
      </c>
      <c r="V64" t="s">
        <v>48</v>
      </c>
      <c r="W64">
        <v>0.84094804639099996</v>
      </c>
      <c r="X64" t="s">
        <v>48</v>
      </c>
      <c r="Y64">
        <v>1.9290154458199999E-3</v>
      </c>
      <c r="Z64" s="2">
        <v>2.1798137845100002E-15</v>
      </c>
      <c r="AA64">
        <v>0</v>
      </c>
      <c r="AB64">
        <v>-4.4349861704E-4</v>
      </c>
      <c r="AC64" t="s">
        <v>48</v>
      </c>
      <c r="AD64">
        <v>0</v>
      </c>
      <c r="AE64">
        <v>-3.5873504128099999E-4</v>
      </c>
      <c r="AF64" t="s">
        <v>48</v>
      </c>
      <c r="AG64" s="23" t="str">
        <f t="shared" si="5"/>
        <v>pass</v>
      </c>
      <c r="AH64" s="23" t="str">
        <f t="shared" si="6"/>
        <v>pass</v>
      </c>
      <c r="AI64" t="str">
        <f t="shared" si="7"/>
        <v>pass</v>
      </c>
      <c r="AJ64" t="str">
        <f t="shared" si="8"/>
        <v>pass</v>
      </c>
      <c r="AL64" t="str">
        <f t="shared" si="0"/>
        <v>same</v>
      </c>
      <c r="AM64" t="str">
        <f t="shared" si="1"/>
        <v>pass</v>
      </c>
      <c r="AN64" s="3" t="str">
        <f t="shared" si="2"/>
        <v>not exceeded</v>
      </c>
      <c r="AO64" s="3" t="str">
        <f t="shared" si="3"/>
        <v>not exceeded</v>
      </c>
      <c r="AP64" t="str">
        <f t="shared" si="9"/>
        <v>same</v>
      </c>
      <c r="AQ64" t="str">
        <f t="shared" si="4"/>
        <v>same</v>
      </c>
    </row>
    <row r="65" spans="1:43" x14ac:dyDescent="0.3">
      <c r="A65" t="s">
        <v>160</v>
      </c>
      <c r="B65" t="s">
        <v>85</v>
      </c>
      <c r="C65" s="1">
        <v>42194</v>
      </c>
      <c r="D65">
        <v>75</v>
      </c>
      <c r="E65">
        <v>75</v>
      </c>
      <c r="F65">
        <v>94.201780285500007</v>
      </c>
      <c r="G65" t="s">
        <v>48</v>
      </c>
      <c r="H65">
        <v>27443669</v>
      </c>
      <c r="I65" t="s">
        <v>46</v>
      </c>
      <c r="J65">
        <v>1115.7690197368399</v>
      </c>
      <c r="K65" t="s">
        <v>46</v>
      </c>
      <c r="L65">
        <v>3.6554569125399498E-2</v>
      </c>
      <c r="M65" t="s">
        <v>48</v>
      </c>
      <c r="N65">
        <v>95.499149909527006</v>
      </c>
      <c r="O65" t="s">
        <v>48</v>
      </c>
      <c r="P65">
        <v>0.96502129161600003</v>
      </c>
      <c r="Q65">
        <v>0.85</v>
      </c>
      <c r="R65" t="s">
        <v>48</v>
      </c>
      <c r="S65">
        <v>0.97629839314400002</v>
      </c>
      <c r="T65" t="s">
        <v>48</v>
      </c>
      <c r="U65">
        <v>0.95447987269199996</v>
      </c>
      <c r="V65" t="s">
        <v>48</v>
      </c>
      <c r="W65">
        <v>0.84094804639099996</v>
      </c>
      <c r="X65" t="s">
        <v>48</v>
      </c>
      <c r="Y65">
        <v>1.6983520624299999E-2</v>
      </c>
      <c r="Z65" t="s">
        <v>61</v>
      </c>
      <c r="AA65">
        <v>0</v>
      </c>
      <c r="AB65">
        <v>-3.9431171339199999E-4</v>
      </c>
      <c r="AC65" t="s">
        <v>48</v>
      </c>
      <c r="AD65">
        <v>0</v>
      </c>
      <c r="AE65">
        <v>-2.44966371361E-4</v>
      </c>
      <c r="AF65" t="s">
        <v>48</v>
      </c>
      <c r="AG65" s="23" t="str">
        <f t="shared" si="5"/>
        <v>pass</v>
      </c>
      <c r="AH65" s="23" t="str">
        <f t="shared" si="6"/>
        <v>pass</v>
      </c>
      <c r="AI65" t="str">
        <f t="shared" si="7"/>
        <v>pass</v>
      </c>
      <c r="AJ65" t="str">
        <f t="shared" si="8"/>
        <v>pass</v>
      </c>
      <c r="AL65" t="str">
        <f t="shared" si="0"/>
        <v>same</v>
      </c>
      <c r="AM65" t="str">
        <f t="shared" si="1"/>
        <v>pass</v>
      </c>
      <c r="AN65" s="3" t="str">
        <f t="shared" si="2"/>
        <v>not exceeded</v>
      </c>
      <c r="AO65" s="3" t="str">
        <f t="shared" si="3"/>
        <v>not exceeded</v>
      </c>
      <c r="AP65" t="str">
        <f t="shared" si="9"/>
        <v>same</v>
      </c>
      <c r="AQ65" t="str">
        <f t="shared" si="4"/>
        <v>same</v>
      </c>
    </row>
    <row r="66" spans="1:43" x14ac:dyDescent="0.3">
      <c r="A66" t="s">
        <v>161</v>
      </c>
      <c r="B66" t="s">
        <v>43</v>
      </c>
      <c r="C66" s="1">
        <v>42212</v>
      </c>
      <c r="D66">
        <v>151</v>
      </c>
      <c r="E66">
        <v>151</v>
      </c>
      <c r="F66">
        <v>88.861567924699997</v>
      </c>
      <c r="G66" t="s">
        <v>48</v>
      </c>
      <c r="H66">
        <v>15391937</v>
      </c>
      <c r="I66" t="s">
        <v>46</v>
      </c>
      <c r="J66">
        <v>825.36338616071396</v>
      </c>
      <c r="K66" t="s">
        <v>46</v>
      </c>
      <c r="L66">
        <v>5.5595146974248097E-2</v>
      </c>
      <c r="M66" t="s">
        <v>48</v>
      </c>
      <c r="N66">
        <v>88.284955379909803</v>
      </c>
      <c r="O66" t="s">
        <v>48</v>
      </c>
      <c r="P66">
        <v>0.91960345534700005</v>
      </c>
      <c r="Q66">
        <v>0.8</v>
      </c>
      <c r="R66" t="s">
        <v>48</v>
      </c>
      <c r="S66">
        <v>0.95009619655599997</v>
      </c>
      <c r="T66" t="s">
        <v>48</v>
      </c>
      <c r="U66">
        <v>0.88667739410599999</v>
      </c>
      <c r="V66" t="s">
        <v>48</v>
      </c>
      <c r="W66">
        <v>0.84094804639099996</v>
      </c>
      <c r="X66" t="s">
        <v>48</v>
      </c>
      <c r="Y66" s="2">
        <v>1.2664070861000001E-16</v>
      </c>
      <c r="Z66" t="s">
        <v>61</v>
      </c>
      <c r="AA66">
        <v>0</v>
      </c>
      <c r="AB66">
        <v>-3.8470792728299998E-4</v>
      </c>
      <c r="AC66" t="s">
        <v>48</v>
      </c>
      <c r="AD66">
        <v>0</v>
      </c>
      <c r="AE66">
        <v>-8.6889170940500002E-4</v>
      </c>
      <c r="AF66" t="s">
        <v>45</v>
      </c>
      <c r="AG66" s="23" t="str">
        <f t="shared" si="5"/>
        <v>pass</v>
      </c>
      <c r="AH66" s="23" t="str">
        <f t="shared" si="6"/>
        <v>pass</v>
      </c>
      <c r="AI66" t="str">
        <f t="shared" si="7"/>
        <v>pass</v>
      </c>
      <c r="AJ66" t="str">
        <f t="shared" si="8"/>
        <v>pass</v>
      </c>
      <c r="AL66" t="str">
        <f t="shared" ref="AL66:AL123" si="10">IF(T66=V66, "same","diff")</f>
        <v>same</v>
      </c>
      <c r="AM66" t="str">
        <f t="shared" ref="AM66:AM123" si="11">IF(X66="no","pass","fail")</f>
        <v>pass</v>
      </c>
      <c r="AN66" s="3" t="str">
        <f t="shared" ref="AN66:AN123" si="12">IF(AA66&gt;(0.1*D66),"exceeded","not exceeded")</f>
        <v>not exceeded</v>
      </c>
      <c r="AO66" s="3" t="str">
        <f t="shared" ref="AO66:AO123" si="13">IF(AD66&gt;(0.1*E66),"exceeded","not exceeded")</f>
        <v>not exceeded</v>
      </c>
      <c r="AP66" t="str">
        <f t="shared" si="9"/>
        <v>same</v>
      </c>
      <c r="AQ66" t="str">
        <f t="shared" ref="AQ66:AQ123" si="14">IF(AC66=AF66,"same","diff")</f>
        <v>diff</v>
      </c>
    </row>
    <row r="67" spans="1:43" x14ac:dyDescent="0.3">
      <c r="A67" t="s">
        <v>162</v>
      </c>
      <c r="B67" t="s">
        <v>85</v>
      </c>
      <c r="C67" s="1">
        <v>42212</v>
      </c>
      <c r="D67">
        <v>230</v>
      </c>
      <c r="E67">
        <v>230</v>
      </c>
      <c r="F67">
        <v>91.563943169300003</v>
      </c>
      <c r="G67" t="s">
        <v>48</v>
      </c>
      <c r="H67">
        <v>31830282</v>
      </c>
      <c r="I67" t="s">
        <v>46</v>
      </c>
      <c r="J67">
        <v>1309.03375328947</v>
      </c>
      <c r="K67" t="s">
        <v>86</v>
      </c>
      <c r="L67">
        <v>1.53118017834793E-2</v>
      </c>
      <c r="M67" t="s">
        <v>48</v>
      </c>
      <c r="N67">
        <v>91.890577230131797</v>
      </c>
      <c r="O67" t="s">
        <v>48</v>
      </c>
      <c r="P67">
        <v>0.76141176394599996</v>
      </c>
      <c r="Q67">
        <v>0.7</v>
      </c>
      <c r="R67" t="s">
        <v>48</v>
      </c>
      <c r="S67">
        <v>0.80125495971899996</v>
      </c>
      <c r="T67" t="s">
        <v>48</v>
      </c>
      <c r="U67">
        <v>0.71554941680200002</v>
      </c>
      <c r="V67" t="s">
        <v>48</v>
      </c>
      <c r="W67">
        <v>0.358420132025</v>
      </c>
      <c r="X67" t="s">
        <v>48</v>
      </c>
      <c r="Y67" s="2">
        <v>5.1559079093599998E-54</v>
      </c>
      <c r="Z67" s="2">
        <v>2.0554214083799999E-121</v>
      </c>
      <c r="AA67">
        <v>29</v>
      </c>
      <c r="AB67">
        <v>-2.6602449248400001E-3</v>
      </c>
      <c r="AC67" t="s">
        <v>45</v>
      </c>
      <c r="AD67">
        <v>56</v>
      </c>
      <c r="AE67">
        <v>-3.5321504825999999E-3</v>
      </c>
      <c r="AF67" t="s">
        <v>45</v>
      </c>
      <c r="AG67" s="23" t="str">
        <f t="shared" ref="AG67:AG124" si="15">IF(OR($G67="yes",$K67="very high",$K67="very low",$M67="yes",$O67="yes",$R67="yes"),"fail","pass")</f>
        <v>pass</v>
      </c>
      <c r="AH67" s="23" t="str">
        <f t="shared" ref="AH67:AH124" si="16">IF(OR($G67="yes",$K67="very high",$K67="very low",$M67="yes",$O67="yes",$R67="yes",$T67="yes",$V67="yes"),"fail","pass")</f>
        <v>pass</v>
      </c>
      <c r="AI67" t="str">
        <f t="shared" ref="AI67:AI124" si="17">IF(OR($G67="yes",$M67="yes",$O67="yes",$R67="yes"),"fail","pass")</f>
        <v>pass</v>
      </c>
      <c r="AJ67" t="str">
        <f t="shared" ref="AJ67:AJ124" si="18">IF(OR($G67="yes",$M67="yes",$O67="yes",$R67="yes",$T67="yes",$V67="yes"),"fail","pass")</f>
        <v>pass</v>
      </c>
      <c r="AL67" t="str">
        <f t="shared" si="10"/>
        <v>same</v>
      </c>
      <c r="AM67" t="str">
        <f t="shared" si="11"/>
        <v>pass</v>
      </c>
      <c r="AN67" s="3" t="str">
        <f t="shared" si="12"/>
        <v>exceeded</v>
      </c>
      <c r="AO67" s="3" t="str">
        <f t="shared" si="13"/>
        <v>exceeded</v>
      </c>
      <c r="AP67" t="str">
        <f t="shared" ref="AP67:AP123" si="19">IF(AN67=AO67, "same","diff")</f>
        <v>same</v>
      </c>
      <c r="AQ67" t="str">
        <f t="shared" si="14"/>
        <v>same</v>
      </c>
    </row>
    <row r="68" spans="1:43" x14ac:dyDescent="0.3">
      <c r="A68" t="s">
        <v>164</v>
      </c>
      <c r="B68" t="s">
        <v>43</v>
      </c>
      <c r="C68" s="1">
        <v>42223</v>
      </c>
      <c r="D68">
        <v>75</v>
      </c>
      <c r="E68">
        <v>75</v>
      </c>
      <c r="F68">
        <v>95.888405632399994</v>
      </c>
      <c r="G68" t="s">
        <v>48</v>
      </c>
      <c r="H68">
        <v>19129362</v>
      </c>
      <c r="I68" t="s">
        <v>46</v>
      </c>
      <c r="J68">
        <v>771.60702631578897</v>
      </c>
      <c r="K68" t="s">
        <v>46</v>
      </c>
      <c r="L68">
        <v>3.1184436824906101E-2</v>
      </c>
      <c r="M68" t="s">
        <v>48</v>
      </c>
      <c r="N68">
        <v>96.320753193096905</v>
      </c>
      <c r="O68" t="s">
        <v>48</v>
      </c>
      <c r="P68">
        <v>0.97460304342899995</v>
      </c>
      <c r="Q68">
        <v>0.85</v>
      </c>
      <c r="R68" t="s">
        <v>48</v>
      </c>
      <c r="S68">
        <v>0.98265661133899995</v>
      </c>
      <c r="T68" t="s">
        <v>48</v>
      </c>
      <c r="U68">
        <v>0.96787761069400002</v>
      </c>
      <c r="V68" t="s">
        <v>48</v>
      </c>
      <c r="W68">
        <v>0.84094804639099996</v>
      </c>
      <c r="X68" t="s">
        <v>48</v>
      </c>
      <c r="Y68">
        <v>0.162993344619</v>
      </c>
      <c r="Z68" t="s">
        <v>61</v>
      </c>
      <c r="AA68">
        <v>0</v>
      </c>
      <c r="AB68">
        <v>-3.1347323639800001E-4</v>
      </c>
      <c r="AC68" t="s">
        <v>48</v>
      </c>
      <c r="AD68">
        <v>0</v>
      </c>
      <c r="AE68">
        <v>-2.4679989606399998E-4</v>
      </c>
      <c r="AF68" t="s">
        <v>48</v>
      </c>
      <c r="AG68" s="23" t="str">
        <f t="shared" si="15"/>
        <v>pass</v>
      </c>
      <c r="AH68" s="23" t="str">
        <f t="shared" si="16"/>
        <v>pass</v>
      </c>
      <c r="AI68" t="str">
        <f t="shared" si="17"/>
        <v>pass</v>
      </c>
      <c r="AJ68" t="str">
        <f t="shared" si="18"/>
        <v>pass</v>
      </c>
      <c r="AL68" t="str">
        <f t="shared" si="10"/>
        <v>same</v>
      </c>
      <c r="AM68" t="str">
        <f t="shared" si="11"/>
        <v>pass</v>
      </c>
      <c r="AN68" s="3" t="str">
        <f t="shared" si="12"/>
        <v>not exceeded</v>
      </c>
      <c r="AO68" s="3" t="str">
        <f t="shared" si="13"/>
        <v>not exceeded</v>
      </c>
      <c r="AP68" t="str">
        <f t="shared" si="19"/>
        <v>same</v>
      </c>
      <c r="AQ68" t="str">
        <f t="shared" si="14"/>
        <v>same</v>
      </c>
    </row>
    <row r="69" spans="1:43" x14ac:dyDescent="0.3">
      <c r="A69" t="s">
        <v>165</v>
      </c>
      <c r="B69" t="s">
        <v>43</v>
      </c>
      <c r="C69" s="1">
        <v>42229</v>
      </c>
      <c r="D69">
        <v>75</v>
      </c>
      <c r="E69">
        <v>75</v>
      </c>
      <c r="F69">
        <v>94.322740759699997</v>
      </c>
      <c r="G69" t="s">
        <v>48</v>
      </c>
      <c r="H69">
        <v>25145640</v>
      </c>
      <c r="I69" t="s">
        <v>46</v>
      </c>
      <c r="J69">
        <v>1025.3349851973601</v>
      </c>
      <c r="K69" t="s">
        <v>46</v>
      </c>
      <c r="L69">
        <v>2.1357483809585801E-2</v>
      </c>
      <c r="M69" t="s">
        <v>48</v>
      </c>
      <c r="N69">
        <v>94.254945396256602</v>
      </c>
      <c r="O69" t="s">
        <v>48</v>
      </c>
      <c r="P69">
        <v>0.967685852588</v>
      </c>
      <c r="Q69">
        <v>0.85</v>
      </c>
      <c r="R69" t="s">
        <v>48</v>
      </c>
      <c r="S69">
        <v>0.978253523076</v>
      </c>
      <c r="T69" t="s">
        <v>48</v>
      </c>
      <c r="U69">
        <v>0.95811537586600004</v>
      </c>
      <c r="V69" t="s">
        <v>48</v>
      </c>
      <c r="W69">
        <v>0.84094804639099996</v>
      </c>
      <c r="X69" t="s">
        <v>48</v>
      </c>
      <c r="Y69">
        <v>8.4968406449E-3</v>
      </c>
      <c r="Z69" t="s">
        <v>61</v>
      </c>
      <c r="AA69">
        <v>0</v>
      </c>
      <c r="AB69">
        <v>-3.3121128393500001E-4</v>
      </c>
      <c r="AC69" t="s">
        <v>48</v>
      </c>
      <c r="AD69">
        <v>0</v>
      </c>
      <c r="AE69">
        <v>-3.4652135144800001E-4</v>
      </c>
      <c r="AF69" t="s">
        <v>48</v>
      </c>
      <c r="AG69" s="23" t="str">
        <f t="shared" si="15"/>
        <v>pass</v>
      </c>
      <c r="AH69" s="23" t="str">
        <f t="shared" si="16"/>
        <v>pass</v>
      </c>
      <c r="AI69" t="str">
        <f t="shared" si="17"/>
        <v>pass</v>
      </c>
      <c r="AJ69" t="str">
        <f t="shared" si="18"/>
        <v>pass</v>
      </c>
      <c r="AL69" t="str">
        <f t="shared" si="10"/>
        <v>same</v>
      </c>
      <c r="AM69" t="str">
        <f t="shared" si="11"/>
        <v>pass</v>
      </c>
      <c r="AN69" s="3" t="str">
        <f t="shared" si="12"/>
        <v>not exceeded</v>
      </c>
      <c r="AO69" s="3" t="str">
        <f t="shared" si="13"/>
        <v>not exceeded</v>
      </c>
      <c r="AP69" t="str">
        <f t="shared" si="19"/>
        <v>same</v>
      </c>
      <c r="AQ69" t="str">
        <f t="shared" si="14"/>
        <v>same</v>
      </c>
    </row>
    <row r="70" spans="1:43" x14ac:dyDescent="0.3">
      <c r="A70" t="s">
        <v>166</v>
      </c>
      <c r="B70" t="s">
        <v>43</v>
      </c>
      <c r="C70" s="1">
        <v>42234</v>
      </c>
      <c r="D70">
        <v>151</v>
      </c>
      <c r="E70">
        <v>151</v>
      </c>
      <c r="F70">
        <v>91.388646228900001</v>
      </c>
      <c r="G70" t="s">
        <v>48</v>
      </c>
      <c r="H70">
        <v>15351123</v>
      </c>
      <c r="I70" t="s">
        <v>46</v>
      </c>
      <c r="J70">
        <v>804.69447098214198</v>
      </c>
      <c r="K70" t="s">
        <v>46</v>
      </c>
      <c r="L70">
        <v>5.8805490307986701E-2</v>
      </c>
      <c r="M70" t="s">
        <v>48</v>
      </c>
      <c r="N70">
        <v>90.840803465008705</v>
      </c>
      <c r="O70" t="s">
        <v>48</v>
      </c>
      <c r="P70">
        <v>0.92458661610100001</v>
      </c>
      <c r="Q70">
        <v>0.8</v>
      </c>
      <c r="R70" t="s">
        <v>48</v>
      </c>
      <c r="S70">
        <v>0.94956696985599998</v>
      </c>
      <c r="T70" t="s">
        <v>48</v>
      </c>
      <c r="U70">
        <v>0.89588972249800003</v>
      </c>
      <c r="V70" t="s">
        <v>48</v>
      </c>
      <c r="W70">
        <v>0.84094804639099996</v>
      </c>
      <c r="X70" t="s">
        <v>48</v>
      </c>
      <c r="Y70" s="2">
        <v>6.1155399813400003E-16</v>
      </c>
      <c r="Z70" s="2">
        <v>3.36221901132E-25</v>
      </c>
      <c r="AA70">
        <v>0</v>
      </c>
      <c r="AB70">
        <v>-5.2264639569100002E-4</v>
      </c>
      <c r="AC70" t="s">
        <v>45</v>
      </c>
      <c r="AD70">
        <v>0</v>
      </c>
      <c r="AE70">
        <v>-1.1086899451400001E-3</v>
      </c>
      <c r="AF70" t="s">
        <v>45</v>
      </c>
      <c r="AG70" s="23" t="str">
        <f t="shared" si="15"/>
        <v>pass</v>
      </c>
      <c r="AH70" s="23" t="str">
        <f t="shared" si="16"/>
        <v>pass</v>
      </c>
      <c r="AI70" t="str">
        <f t="shared" si="17"/>
        <v>pass</v>
      </c>
      <c r="AJ70" t="str">
        <f t="shared" si="18"/>
        <v>pass</v>
      </c>
      <c r="AL70" t="str">
        <f t="shared" si="10"/>
        <v>same</v>
      </c>
      <c r="AM70" t="str">
        <f t="shared" si="11"/>
        <v>pass</v>
      </c>
      <c r="AN70" s="3" t="str">
        <f t="shared" si="12"/>
        <v>not exceeded</v>
      </c>
      <c r="AO70" s="3" t="str">
        <f t="shared" si="13"/>
        <v>not exceeded</v>
      </c>
      <c r="AP70" t="str">
        <f t="shared" si="19"/>
        <v>same</v>
      </c>
      <c r="AQ70" t="str">
        <f t="shared" si="14"/>
        <v>same</v>
      </c>
    </row>
    <row r="71" spans="1:43" x14ac:dyDescent="0.3">
      <c r="A71" t="s">
        <v>168</v>
      </c>
      <c r="B71" t="s">
        <v>43</v>
      </c>
      <c r="C71" s="1">
        <v>42242</v>
      </c>
      <c r="D71">
        <v>200</v>
      </c>
      <c r="E71">
        <v>200</v>
      </c>
      <c r="F71">
        <v>93.104837220099995</v>
      </c>
      <c r="G71" t="s">
        <v>48</v>
      </c>
      <c r="H71">
        <v>24799829</v>
      </c>
      <c r="I71" t="s">
        <v>46</v>
      </c>
      <c r="J71">
        <v>1017.40020394736</v>
      </c>
      <c r="K71" t="s">
        <v>46</v>
      </c>
      <c r="L71">
        <v>1.6826212607296501E-2</v>
      </c>
      <c r="M71" t="s">
        <v>48</v>
      </c>
      <c r="N71">
        <v>93.585994724485303</v>
      </c>
      <c r="O71" t="s">
        <v>48</v>
      </c>
      <c r="P71">
        <v>0.88994548295300002</v>
      </c>
      <c r="Q71">
        <v>0.7</v>
      </c>
      <c r="R71" t="s">
        <v>48</v>
      </c>
      <c r="S71">
        <v>0.91036557227899995</v>
      </c>
      <c r="T71" t="s">
        <v>48</v>
      </c>
      <c r="U71">
        <v>0.86810926135800004</v>
      </c>
      <c r="V71" t="s">
        <v>48</v>
      </c>
      <c r="W71">
        <v>0.67793689645199995</v>
      </c>
      <c r="X71" t="s">
        <v>48</v>
      </c>
      <c r="Y71" s="2">
        <v>4.0958350882899998E-20</v>
      </c>
      <c r="Z71" t="s">
        <v>61</v>
      </c>
      <c r="AA71">
        <v>0</v>
      </c>
      <c r="AB71">
        <v>-1.3197803341999999E-3</v>
      </c>
      <c r="AC71" t="s">
        <v>45</v>
      </c>
      <c r="AD71">
        <v>0</v>
      </c>
      <c r="AE71">
        <v>-1.7884823472599999E-3</v>
      </c>
      <c r="AF71" t="s">
        <v>45</v>
      </c>
      <c r="AG71" s="23" t="str">
        <f t="shared" si="15"/>
        <v>pass</v>
      </c>
      <c r="AH71" s="23" t="str">
        <f t="shared" si="16"/>
        <v>pass</v>
      </c>
      <c r="AI71" t="str">
        <f t="shared" si="17"/>
        <v>pass</v>
      </c>
      <c r="AJ71" t="str">
        <f t="shared" si="18"/>
        <v>pass</v>
      </c>
      <c r="AL71" t="str">
        <f t="shared" si="10"/>
        <v>same</v>
      </c>
      <c r="AM71" t="str">
        <f t="shared" si="11"/>
        <v>pass</v>
      </c>
      <c r="AN71" s="3" t="str">
        <f t="shared" si="12"/>
        <v>not exceeded</v>
      </c>
      <c r="AO71" s="3" t="str">
        <f t="shared" si="13"/>
        <v>not exceeded</v>
      </c>
      <c r="AP71" t="str">
        <f t="shared" si="19"/>
        <v>same</v>
      </c>
      <c r="AQ71" t="str">
        <f t="shared" si="14"/>
        <v>same</v>
      </c>
    </row>
    <row r="72" spans="1:43" x14ac:dyDescent="0.3">
      <c r="A72" t="s">
        <v>169</v>
      </c>
      <c r="B72" t="s">
        <v>43</v>
      </c>
      <c r="C72" s="1">
        <v>42251</v>
      </c>
      <c r="D72">
        <v>151</v>
      </c>
      <c r="E72">
        <v>151</v>
      </c>
      <c r="F72">
        <v>84.018188085000006</v>
      </c>
      <c r="G72" t="s">
        <v>48</v>
      </c>
      <c r="H72">
        <v>18908531</v>
      </c>
      <c r="I72" t="s">
        <v>46</v>
      </c>
      <c r="J72">
        <v>1029.9385357142801</v>
      </c>
      <c r="K72" t="s">
        <v>86</v>
      </c>
      <c r="L72">
        <v>2.4332337082516801E-2</v>
      </c>
      <c r="M72" t="s">
        <v>48</v>
      </c>
      <c r="N72">
        <v>83.769766634441694</v>
      </c>
      <c r="O72" t="s">
        <v>48</v>
      </c>
      <c r="P72">
        <v>0.81255206599800001</v>
      </c>
      <c r="Q72">
        <v>0.8</v>
      </c>
      <c r="R72" t="s">
        <v>48</v>
      </c>
      <c r="S72">
        <v>0.86787858729900003</v>
      </c>
      <c r="T72" t="s">
        <v>48</v>
      </c>
      <c r="U72">
        <v>0.75533148230000002</v>
      </c>
      <c r="V72" t="s">
        <v>45</v>
      </c>
      <c r="W72">
        <v>0.95412926422199995</v>
      </c>
      <c r="X72" t="s">
        <v>48</v>
      </c>
      <c r="Y72" s="2">
        <v>5.06488205538E-39</v>
      </c>
      <c r="Z72" t="s">
        <v>61</v>
      </c>
      <c r="AA72">
        <v>0</v>
      </c>
      <c r="AB72">
        <v>-2.2068115795E-3</v>
      </c>
      <c r="AC72" t="s">
        <v>45</v>
      </c>
      <c r="AD72">
        <v>9</v>
      </c>
      <c r="AE72">
        <v>-2.1486561973399999E-3</v>
      </c>
      <c r="AF72" t="s">
        <v>45</v>
      </c>
      <c r="AG72" s="23" t="str">
        <f t="shared" si="15"/>
        <v>pass</v>
      </c>
      <c r="AH72" s="23" t="str">
        <f t="shared" si="16"/>
        <v>fail</v>
      </c>
      <c r="AI72" t="str">
        <f t="shared" si="17"/>
        <v>pass</v>
      </c>
      <c r="AJ72" t="str">
        <f t="shared" si="18"/>
        <v>fail</v>
      </c>
      <c r="AL72" t="str">
        <f t="shared" si="10"/>
        <v>diff</v>
      </c>
      <c r="AM72" t="str">
        <f t="shared" si="11"/>
        <v>pass</v>
      </c>
      <c r="AN72" s="3" t="str">
        <f t="shared" si="12"/>
        <v>not exceeded</v>
      </c>
      <c r="AO72" s="3" t="str">
        <f t="shared" si="13"/>
        <v>not exceeded</v>
      </c>
      <c r="AP72" t="str">
        <f t="shared" si="19"/>
        <v>same</v>
      </c>
      <c r="AQ72" t="str">
        <f t="shared" si="14"/>
        <v>same</v>
      </c>
    </row>
    <row r="73" spans="1:43" x14ac:dyDescent="0.3">
      <c r="A73" t="s">
        <v>173</v>
      </c>
      <c r="B73" t="s">
        <v>43</v>
      </c>
      <c r="C73" s="1">
        <v>42257</v>
      </c>
      <c r="D73">
        <v>75</v>
      </c>
      <c r="E73">
        <v>75</v>
      </c>
      <c r="F73">
        <v>88.354980392300007</v>
      </c>
      <c r="G73" t="s">
        <v>48</v>
      </c>
      <c r="H73">
        <v>24463097</v>
      </c>
      <c r="I73" t="s">
        <v>46</v>
      </c>
      <c r="J73">
        <v>1059.36970723684</v>
      </c>
      <c r="K73" t="s">
        <v>46</v>
      </c>
      <c r="L73">
        <v>9.57773256242812E-3</v>
      </c>
      <c r="M73" t="s">
        <v>48</v>
      </c>
      <c r="N73">
        <v>88.281461185162101</v>
      </c>
      <c r="O73" t="s">
        <v>48</v>
      </c>
      <c r="P73">
        <v>0.94135748556300003</v>
      </c>
      <c r="Q73">
        <v>0.85</v>
      </c>
      <c r="R73" t="s">
        <v>48</v>
      </c>
      <c r="S73">
        <v>0.95905449474899995</v>
      </c>
      <c r="T73" t="s">
        <v>48</v>
      </c>
      <c r="U73">
        <v>0.92224698232900004</v>
      </c>
      <c r="V73" t="s">
        <v>48</v>
      </c>
      <c r="W73">
        <v>0.95412926422199995</v>
      </c>
      <c r="X73" t="s">
        <v>48</v>
      </c>
      <c r="Y73" s="2">
        <v>1.5263954960999999E-6</v>
      </c>
      <c r="Z73" s="2">
        <v>1.367788138E-23</v>
      </c>
      <c r="AA73">
        <v>0</v>
      </c>
      <c r="AB73">
        <v>-5.6717218103300002E-4</v>
      </c>
      <c r="AC73" t="s">
        <v>45</v>
      </c>
      <c r="AD73">
        <v>0</v>
      </c>
      <c r="AE73">
        <v>-7.58982413017E-4</v>
      </c>
      <c r="AF73" t="s">
        <v>45</v>
      </c>
      <c r="AG73" s="23" t="str">
        <f t="shared" si="15"/>
        <v>pass</v>
      </c>
      <c r="AH73" s="23" t="str">
        <f t="shared" si="16"/>
        <v>pass</v>
      </c>
      <c r="AI73" t="str">
        <f t="shared" si="17"/>
        <v>pass</v>
      </c>
      <c r="AJ73" t="str">
        <f t="shared" si="18"/>
        <v>pass</v>
      </c>
      <c r="AL73" t="str">
        <f t="shared" si="10"/>
        <v>same</v>
      </c>
      <c r="AM73" t="str">
        <f t="shared" si="11"/>
        <v>pass</v>
      </c>
      <c r="AN73" s="3" t="str">
        <f t="shared" si="12"/>
        <v>not exceeded</v>
      </c>
      <c r="AO73" s="3" t="str">
        <f t="shared" si="13"/>
        <v>not exceeded</v>
      </c>
      <c r="AP73" t="str">
        <f t="shared" si="19"/>
        <v>same</v>
      </c>
      <c r="AQ73" t="str">
        <f t="shared" si="14"/>
        <v>same</v>
      </c>
    </row>
    <row r="74" spans="1:43" x14ac:dyDescent="0.3">
      <c r="A74" t="s">
        <v>174</v>
      </c>
      <c r="B74" t="s">
        <v>85</v>
      </c>
      <c r="C74" s="1">
        <v>42263</v>
      </c>
      <c r="D74">
        <v>151</v>
      </c>
      <c r="E74">
        <v>151</v>
      </c>
      <c r="F74">
        <v>91.278240404800002</v>
      </c>
      <c r="G74" t="s">
        <v>48</v>
      </c>
      <c r="H74">
        <v>21293722</v>
      </c>
      <c r="I74" t="s">
        <v>46</v>
      </c>
      <c r="J74">
        <v>1112.3197500000001</v>
      </c>
      <c r="K74" t="s">
        <v>86</v>
      </c>
      <c r="L74">
        <v>2.3575011506381801E-2</v>
      </c>
      <c r="M74" t="s">
        <v>48</v>
      </c>
      <c r="N74">
        <v>90.901346773174893</v>
      </c>
      <c r="O74" t="s">
        <v>48</v>
      </c>
      <c r="P74">
        <v>0.87769835786600003</v>
      </c>
      <c r="Q74">
        <v>0.8</v>
      </c>
      <c r="R74" t="s">
        <v>48</v>
      </c>
      <c r="S74">
        <v>0.90421738152099995</v>
      </c>
      <c r="T74" t="s">
        <v>48</v>
      </c>
      <c r="U74">
        <v>0.84924472042800003</v>
      </c>
      <c r="V74" t="s">
        <v>48</v>
      </c>
      <c r="W74">
        <v>0.95412926422199995</v>
      </c>
      <c r="X74" t="s">
        <v>48</v>
      </c>
      <c r="Y74" s="2">
        <v>3.9615524487999999E-16</v>
      </c>
      <c r="Z74" t="s">
        <v>61</v>
      </c>
      <c r="AA74">
        <v>0</v>
      </c>
      <c r="AB74">
        <v>-1.8496868948299999E-3</v>
      </c>
      <c r="AC74" t="s">
        <v>45</v>
      </c>
      <c r="AD74">
        <v>5</v>
      </c>
      <c r="AE74">
        <v>-2.1883470703E-3</v>
      </c>
      <c r="AF74" t="s">
        <v>45</v>
      </c>
      <c r="AG74" s="23" t="str">
        <f t="shared" si="15"/>
        <v>pass</v>
      </c>
      <c r="AH74" s="23" t="str">
        <f t="shared" si="16"/>
        <v>pass</v>
      </c>
      <c r="AI74" t="str">
        <f t="shared" si="17"/>
        <v>pass</v>
      </c>
      <c r="AJ74" t="str">
        <f t="shared" si="18"/>
        <v>pass</v>
      </c>
      <c r="AL74" t="str">
        <f t="shared" si="10"/>
        <v>same</v>
      </c>
      <c r="AM74" t="str">
        <f t="shared" si="11"/>
        <v>pass</v>
      </c>
      <c r="AN74" s="3" t="str">
        <f t="shared" si="12"/>
        <v>not exceeded</v>
      </c>
      <c r="AO74" s="3" t="str">
        <f t="shared" si="13"/>
        <v>not exceeded</v>
      </c>
      <c r="AP74" t="str">
        <f t="shared" si="19"/>
        <v>same</v>
      </c>
      <c r="AQ74" t="str">
        <f t="shared" si="14"/>
        <v>same</v>
      </c>
    </row>
    <row r="75" spans="1:43" x14ac:dyDescent="0.3">
      <c r="A75" t="s">
        <v>176</v>
      </c>
      <c r="B75" t="s">
        <v>85</v>
      </c>
      <c r="C75" s="1">
        <v>42264</v>
      </c>
      <c r="D75">
        <v>151</v>
      </c>
      <c r="E75">
        <v>151</v>
      </c>
      <c r="F75">
        <v>91.526866719599994</v>
      </c>
      <c r="G75" t="s">
        <v>48</v>
      </c>
      <c r="H75">
        <v>20122988</v>
      </c>
      <c r="I75" t="s">
        <v>46</v>
      </c>
      <c r="J75">
        <v>1048.5467522321401</v>
      </c>
      <c r="K75" t="s">
        <v>58</v>
      </c>
      <c r="L75">
        <v>2.5239852041647699E-2</v>
      </c>
      <c r="M75" t="s">
        <v>48</v>
      </c>
      <c r="N75">
        <v>91.311569442832393</v>
      </c>
      <c r="O75" t="s">
        <v>48</v>
      </c>
      <c r="P75">
        <v>0.86191583155999996</v>
      </c>
      <c r="Q75">
        <v>0.8</v>
      </c>
      <c r="R75" t="s">
        <v>48</v>
      </c>
      <c r="S75">
        <v>0.89212825018099995</v>
      </c>
      <c r="T75" t="s">
        <v>48</v>
      </c>
      <c r="U75">
        <v>0.82927823147599999</v>
      </c>
      <c r="V75" t="s">
        <v>48</v>
      </c>
      <c r="W75">
        <v>0.84094804639099996</v>
      </c>
      <c r="X75" t="s">
        <v>48</v>
      </c>
      <c r="Y75" s="2">
        <v>2.1049411408E-19</v>
      </c>
      <c r="Z75" t="s">
        <v>61</v>
      </c>
      <c r="AA75">
        <v>1</v>
      </c>
      <c r="AB75">
        <v>-2.2155327917699999E-3</v>
      </c>
      <c r="AC75" t="s">
        <v>45</v>
      </c>
      <c r="AD75">
        <v>10</v>
      </c>
      <c r="AE75">
        <v>-2.6282208579199999E-3</v>
      </c>
      <c r="AF75" t="s">
        <v>45</v>
      </c>
      <c r="AG75" s="23" t="str">
        <f t="shared" si="15"/>
        <v>pass</v>
      </c>
      <c r="AH75" s="23" t="str">
        <f t="shared" si="16"/>
        <v>pass</v>
      </c>
      <c r="AI75" t="str">
        <f t="shared" si="17"/>
        <v>pass</v>
      </c>
      <c r="AJ75" t="str">
        <f t="shared" si="18"/>
        <v>pass</v>
      </c>
      <c r="AL75" t="str">
        <f t="shared" si="10"/>
        <v>same</v>
      </c>
      <c r="AM75" t="str">
        <f t="shared" si="11"/>
        <v>pass</v>
      </c>
      <c r="AN75" s="3" t="str">
        <f t="shared" si="12"/>
        <v>not exceeded</v>
      </c>
      <c r="AO75" s="3" t="str">
        <f t="shared" si="13"/>
        <v>not exceeded</v>
      </c>
      <c r="AP75" t="str">
        <f t="shared" si="19"/>
        <v>same</v>
      </c>
      <c r="AQ75" t="str">
        <f t="shared" si="14"/>
        <v>same</v>
      </c>
    </row>
    <row r="76" spans="1:43" x14ac:dyDescent="0.3">
      <c r="A76" t="s">
        <v>178</v>
      </c>
      <c r="B76" t="s">
        <v>43</v>
      </c>
      <c r="C76" s="1">
        <v>42265</v>
      </c>
      <c r="D76">
        <v>200</v>
      </c>
      <c r="E76">
        <v>200</v>
      </c>
      <c r="F76">
        <v>91.307694216499996</v>
      </c>
      <c r="G76" t="s">
        <v>48</v>
      </c>
      <c r="H76">
        <v>30062610</v>
      </c>
      <c r="I76" t="s">
        <v>46</v>
      </c>
      <c r="J76">
        <v>1253.1900493421001</v>
      </c>
      <c r="K76" t="s">
        <v>58</v>
      </c>
      <c r="L76">
        <v>3.1976874461138401E-2</v>
      </c>
      <c r="M76" t="s">
        <v>48</v>
      </c>
      <c r="N76">
        <v>91.565549029134601</v>
      </c>
      <c r="O76" t="s">
        <v>48</v>
      </c>
      <c r="P76">
        <v>0.84979038330300005</v>
      </c>
      <c r="Q76">
        <v>0.7</v>
      </c>
      <c r="R76" t="s">
        <v>48</v>
      </c>
      <c r="S76">
        <v>0.88477705096100001</v>
      </c>
      <c r="T76" t="s">
        <v>48</v>
      </c>
      <c r="U76">
        <v>0.81133050074500002</v>
      </c>
      <c r="V76" t="s">
        <v>48</v>
      </c>
      <c r="W76">
        <v>0.67793689645199995</v>
      </c>
      <c r="X76" t="s">
        <v>48</v>
      </c>
      <c r="Y76" s="2">
        <v>4.03260851623E-70</v>
      </c>
      <c r="Z76" t="s">
        <v>61</v>
      </c>
      <c r="AA76">
        <v>11</v>
      </c>
      <c r="AB76">
        <v>-1.7022702642100001E-3</v>
      </c>
      <c r="AC76" t="s">
        <v>45</v>
      </c>
      <c r="AD76">
        <v>24</v>
      </c>
      <c r="AE76">
        <v>-2.1771459893900002E-3</v>
      </c>
      <c r="AF76" t="s">
        <v>45</v>
      </c>
      <c r="AG76" s="23" t="str">
        <f t="shared" si="15"/>
        <v>pass</v>
      </c>
      <c r="AH76" s="23" t="str">
        <f t="shared" si="16"/>
        <v>pass</v>
      </c>
      <c r="AI76" t="str">
        <f t="shared" si="17"/>
        <v>pass</v>
      </c>
      <c r="AJ76" t="str">
        <f t="shared" si="18"/>
        <v>pass</v>
      </c>
      <c r="AL76" t="str">
        <f t="shared" si="10"/>
        <v>same</v>
      </c>
      <c r="AM76" t="str">
        <f t="shared" si="11"/>
        <v>pass</v>
      </c>
      <c r="AN76" s="3" t="str">
        <f t="shared" si="12"/>
        <v>not exceeded</v>
      </c>
      <c r="AO76" s="3" t="str">
        <f t="shared" si="13"/>
        <v>exceeded</v>
      </c>
      <c r="AP76" t="str">
        <f t="shared" si="19"/>
        <v>diff</v>
      </c>
      <c r="AQ76" t="str">
        <f t="shared" si="14"/>
        <v>same</v>
      </c>
    </row>
    <row r="77" spans="1:43" x14ac:dyDescent="0.3">
      <c r="A77" t="s">
        <v>180</v>
      </c>
      <c r="B77" t="s">
        <v>43</v>
      </c>
      <c r="C77" s="1">
        <v>42270</v>
      </c>
      <c r="D77">
        <v>151</v>
      </c>
      <c r="E77">
        <v>151</v>
      </c>
      <c r="F77">
        <v>89.049518105700002</v>
      </c>
      <c r="G77" t="s">
        <v>48</v>
      </c>
      <c r="H77">
        <v>20113067</v>
      </c>
      <c r="I77" t="s">
        <v>46</v>
      </c>
      <c r="J77">
        <v>1072.9997589285699</v>
      </c>
      <c r="K77" t="s">
        <v>86</v>
      </c>
      <c r="L77">
        <v>3.3798631292044599E-2</v>
      </c>
      <c r="M77" t="s">
        <v>48</v>
      </c>
      <c r="N77">
        <v>88.905970984265196</v>
      </c>
      <c r="O77" t="s">
        <v>48</v>
      </c>
      <c r="P77">
        <v>0.86241760161299996</v>
      </c>
      <c r="Q77">
        <v>0.8</v>
      </c>
      <c r="R77" t="s">
        <v>48</v>
      </c>
      <c r="S77">
        <v>0.89294378650899997</v>
      </c>
      <c r="T77" t="s">
        <v>48</v>
      </c>
      <c r="U77">
        <v>0.82952015145699998</v>
      </c>
      <c r="V77" t="s">
        <v>48</v>
      </c>
      <c r="W77">
        <v>0.95412926422199995</v>
      </c>
      <c r="X77" t="s">
        <v>48</v>
      </c>
      <c r="Y77" s="2">
        <v>1.61900495217E-18</v>
      </c>
      <c r="Z77" t="s">
        <v>61</v>
      </c>
      <c r="AA77">
        <v>0</v>
      </c>
      <c r="AB77">
        <v>-2.00496866952E-3</v>
      </c>
      <c r="AC77" t="s">
        <v>45</v>
      </c>
      <c r="AD77">
        <v>9</v>
      </c>
      <c r="AE77">
        <v>-2.52550142925E-3</v>
      </c>
      <c r="AF77" t="s">
        <v>45</v>
      </c>
      <c r="AG77" s="23" t="str">
        <f t="shared" si="15"/>
        <v>pass</v>
      </c>
      <c r="AH77" s="23" t="str">
        <f t="shared" si="16"/>
        <v>pass</v>
      </c>
      <c r="AI77" t="str">
        <f t="shared" si="17"/>
        <v>pass</v>
      </c>
      <c r="AJ77" t="str">
        <f t="shared" si="18"/>
        <v>pass</v>
      </c>
      <c r="AL77" t="str">
        <f t="shared" si="10"/>
        <v>same</v>
      </c>
      <c r="AM77" t="str">
        <f t="shared" si="11"/>
        <v>pass</v>
      </c>
      <c r="AN77" s="3" t="str">
        <f t="shared" si="12"/>
        <v>not exceeded</v>
      </c>
      <c r="AO77" s="3" t="str">
        <f t="shared" si="13"/>
        <v>not exceeded</v>
      </c>
      <c r="AP77" t="str">
        <f t="shared" si="19"/>
        <v>same</v>
      </c>
      <c r="AQ77" t="str">
        <f t="shared" si="14"/>
        <v>same</v>
      </c>
    </row>
    <row r="78" spans="1:43" x14ac:dyDescent="0.3">
      <c r="A78" t="s">
        <v>184</v>
      </c>
      <c r="B78" t="s">
        <v>85</v>
      </c>
      <c r="C78" s="1">
        <v>42271</v>
      </c>
      <c r="D78">
        <v>75</v>
      </c>
      <c r="E78">
        <v>75</v>
      </c>
      <c r="F78">
        <v>95.040060772199993</v>
      </c>
      <c r="G78" t="s">
        <v>48</v>
      </c>
      <c r="H78">
        <v>24554073</v>
      </c>
      <c r="I78" t="s">
        <v>46</v>
      </c>
      <c r="J78">
        <v>997.02884210526304</v>
      </c>
      <c r="K78" t="s">
        <v>46</v>
      </c>
      <c r="L78">
        <v>8.5367214622157402E-3</v>
      </c>
      <c r="M78" t="s">
        <v>48</v>
      </c>
      <c r="N78">
        <v>95.091814885334401</v>
      </c>
      <c r="O78" t="s">
        <v>48</v>
      </c>
      <c r="P78">
        <v>0.97291822940499995</v>
      </c>
      <c r="Q78">
        <v>0.85</v>
      </c>
      <c r="R78" t="s">
        <v>48</v>
      </c>
      <c r="S78">
        <v>0.98196083666699996</v>
      </c>
      <c r="T78" t="s">
        <v>48</v>
      </c>
      <c r="U78">
        <v>0.96511329640999999</v>
      </c>
      <c r="V78" t="s">
        <v>48</v>
      </c>
      <c r="W78">
        <v>0.84094804639099996</v>
      </c>
      <c r="X78" t="s">
        <v>48</v>
      </c>
      <c r="Y78">
        <v>1.9748036792699999E-2</v>
      </c>
      <c r="Z78" t="s">
        <v>61</v>
      </c>
      <c r="AA78">
        <v>0</v>
      </c>
      <c r="AB78">
        <v>-1.9383041073200001E-4</v>
      </c>
      <c r="AC78" t="s">
        <v>48</v>
      </c>
      <c r="AD78">
        <v>0</v>
      </c>
      <c r="AE78">
        <v>-2.4233495683E-4</v>
      </c>
      <c r="AF78" t="s">
        <v>48</v>
      </c>
      <c r="AG78" s="23" t="str">
        <f t="shared" si="15"/>
        <v>pass</v>
      </c>
      <c r="AH78" s="23" t="str">
        <f t="shared" si="16"/>
        <v>pass</v>
      </c>
      <c r="AI78" t="str">
        <f t="shared" si="17"/>
        <v>pass</v>
      </c>
      <c r="AJ78" t="str">
        <f t="shared" si="18"/>
        <v>pass</v>
      </c>
      <c r="AL78" t="str">
        <f t="shared" si="10"/>
        <v>same</v>
      </c>
      <c r="AM78" t="str">
        <f t="shared" si="11"/>
        <v>pass</v>
      </c>
      <c r="AN78" s="3" t="str">
        <f t="shared" si="12"/>
        <v>not exceeded</v>
      </c>
      <c r="AO78" s="3" t="str">
        <f t="shared" si="13"/>
        <v>not exceeded</v>
      </c>
      <c r="AP78" t="str">
        <f t="shared" si="19"/>
        <v>same</v>
      </c>
      <c r="AQ78" t="str">
        <f t="shared" si="14"/>
        <v>same</v>
      </c>
    </row>
    <row r="79" spans="1:43" x14ac:dyDescent="0.3">
      <c r="A79" t="s">
        <v>186</v>
      </c>
      <c r="B79" t="s">
        <v>43</v>
      </c>
      <c r="C79" s="1">
        <v>42272</v>
      </c>
      <c r="D79">
        <v>151</v>
      </c>
      <c r="E79">
        <v>151</v>
      </c>
      <c r="F79">
        <v>97.708042595699993</v>
      </c>
      <c r="G79" t="s">
        <v>48</v>
      </c>
      <c r="H79">
        <v>9080878</v>
      </c>
      <c r="I79" t="s">
        <v>46</v>
      </c>
      <c r="J79">
        <v>460.58915066964198</v>
      </c>
      <c r="K79" t="s">
        <v>47</v>
      </c>
      <c r="L79">
        <v>3.9145246271980502E-2</v>
      </c>
      <c r="M79" t="s">
        <v>48</v>
      </c>
      <c r="N79">
        <v>97.962297242028498</v>
      </c>
      <c r="O79" t="s">
        <v>48</v>
      </c>
      <c r="P79">
        <v>0.947020568221</v>
      </c>
      <c r="Q79">
        <v>0.8</v>
      </c>
      <c r="R79" t="s">
        <v>48</v>
      </c>
      <c r="S79">
        <v>0.95723600122899999</v>
      </c>
      <c r="T79" t="s">
        <v>48</v>
      </c>
      <c r="U79">
        <v>0.93649089834999999</v>
      </c>
      <c r="V79" t="s">
        <v>48</v>
      </c>
      <c r="W79">
        <v>0.95412926422199995</v>
      </c>
      <c r="X79" t="s">
        <v>48</v>
      </c>
      <c r="Y79">
        <v>5.18415245251E-3</v>
      </c>
      <c r="Z79" t="s">
        <v>61</v>
      </c>
      <c r="AA79">
        <v>0</v>
      </c>
      <c r="AB79">
        <v>-6.9048330611799996E-4</v>
      </c>
      <c r="AC79" t="s">
        <v>45</v>
      </c>
      <c r="AD79">
        <v>0</v>
      </c>
      <c r="AE79">
        <v>-8.5089824031100005E-4</v>
      </c>
      <c r="AF79" t="s">
        <v>45</v>
      </c>
      <c r="AG79" s="23" t="str">
        <f t="shared" si="15"/>
        <v>fail</v>
      </c>
      <c r="AH79" s="23" t="str">
        <f t="shared" si="16"/>
        <v>fail</v>
      </c>
      <c r="AI79" t="str">
        <f t="shared" si="17"/>
        <v>pass</v>
      </c>
      <c r="AJ79" t="str">
        <f t="shared" si="18"/>
        <v>pass</v>
      </c>
      <c r="AL79" t="str">
        <f t="shared" si="10"/>
        <v>same</v>
      </c>
      <c r="AM79" t="str">
        <f t="shared" si="11"/>
        <v>pass</v>
      </c>
      <c r="AN79" s="3" t="str">
        <f t="shared" si="12"/>
        <v>not exceeded</v>
      </c>
      <c r="AO79" s="3" t="str">
        <f t="shared" si="13"/>
        <v>not exceeded</v>
      </c>
      <c r="AP79" t="str">
        <f t="shared" si="19"/>
        <v>same</v>
      </c>
      <c r="AQ79" t="str">
        <f t="shared" si="14"/>
        <v>same</v>
      </c>
    </row>
    <row r="80" spans="1:43" x14ac:dyDescent="0.3">
      <c r="A80" t="s">
        <v>187</v>
      </c>
      <c r="B80" t="s">
        <v>85</v>
      </c>
      <c r="C80" s="1">
        <v>42276</v>
      </c>
      <c r="D80">
        <v>151</v>
      </c>
      <c r="E80">
        <v>151</v>
      </c>
      <c r="F80">
        <v>95.216717959999997</v>
      </c>
      <c r="G80" t="s">
        <v>48</v>
      </c>
      <c r="H80">
        <v>14824546</v>
      </c>
      <c r="I80" t="s">
        <v>46</v>
      </c>
      <c r="J80">
        <v>765.63392633928504</v>
      </c>
      <c r="K80" t="s">
        <v>46</v>
      </c>
      <c r="L80">
        <v>3.7672015827814501E-2</v>
      </c>
      <c r="M80" t="s">
        <v>48</v>
      </c>
      <c r="N80">
        <v>95.286959512320095</v>
      </c>
      <c r="O80" t="s">
        <v>48</v>
      </c>
      <c r="P80">
        <v>0.94667334926900004</v>
      </c>
      <c r="Q80">
        <v>0.8</v>
      </c>
      <c r="R80" t="s">
        <v>48</v>
      </c>
      <c r="S80">
        <v>0.96411160926399997</v>
      </c>
      <c r="T80" t="s">
        <v>48</v>
      </c>
      <c r="U80">
        <v>0.92656559408500005</v>
      </c>
      <c r="V80" t="s">
        <v>48</v>
      </c>
      <c r="W80">
        <v>0.84094804639099996</v>
      </c>
      <c r="X80" t="s">
        <v>48</v>
      </c>
      <c r="Y80" s="2">
        <v>2.2694402283000001E-8</v>
      </c>
      <c r="Z80" t="s">
        <v>61</v>
      </c>
      <c r="AA80">
        <v>0</v>
      </c>
      <c r="AB80">
        <v>-4.48411818993E-4</v>
      </c>
      <c r="AC80" t="s">
        <v>48</v>
      </c>
      <c r="AD80">
        <v>0</v>
      </c>
      <c r="AE80">
        <v>-9.4835126471199999E-4</v>
      </c>
      <c r="AF80" t="s">
        <v>45</v>
      </c>
      <c r="AG80" s="23" t="str">
        <f t="shared" si="15"/>
        <v>pass</v>
      </c>
      <c r="AH80" s="23" t="str">
        <f t="shared" si="16"/>
        <v>pass</v>
      </c>
      <c r="AI80" t="str">
        <f t="shared" si="17"/>
        <v>pass</v>
      </c>
      <c r="AJ80" t="str">
        <f t="shared" si="18"/>
        <v>pass</v>
      </c>
      <c r="AL80" t="str">
        <f t="shared" si="10"/>
        <v>same</v>
      </c>
      <c r="AM80" t="str">
        <f t="shared" si="11"/>
        <v>pass</v>
      </c>
      <c r="AN80" s="3" t="str">
        <f t="shared" si="12"/>
        <v>not exceeded</v>
      </c>
      <c r="AO80" s="3" t="str">
        <f t="shared" si="13"/>
        <v>not exceeded</v>
      </c>
      <c r="AP80" t="str">
        <f t="shared" si="19"/>
        <v>same</v>
      </c>
      <c r="AQ80" t="str">
        <f t="shared" si="14"/>
        <v>diff</v>
      </c>
    </row>
    <row r="81" spans="1:43" x14ac:dyDescent="0.3">
      <c r="A81" t="s">
        <v>189</v>
      </c>
      <c r="B81" t="s">
        <v>43</v>
      </c>
      <c r="C81" s="1">
        <v>42277</v>
      </c>
      <c r="D81">
        <v>75</v>
      </c>
      <c r="E81">
        <v>75</v>
      </c>
      <c r="F81">
        <v>90.851476517500004</v>
      </c>
      <c r="G81" t="s">
        <v>48</v>
      </c>
      <c r="H81">
        <v>29081266</v>
      </c>
      <c r="I81" t="s">
        <v>46</v>
      </c>
      <c r="J81">
        <v>1203.4982500000001</v>
      </c>
      <c r="K81" t="s">
        <v>58</v>
      </c>
      <c r="L81">
        <v>1.8374614895879899E-2</v>
      </c>
      <c r="M81" t="s">
        <v>48</v>
      </c>
      <c r="N81">
        <v>90.910981369290099</v>
      </c>
      <c r="O81" t="s">
        <v>48</v>
      </c>
      <c r="P81">
        <v>0.93454897511799995</v>
      </c>
      <c r="Q81">
        <v>0.85</v>
      </c>
      <c r="R81" t="s">
        <v>48</v>
      </c>
      <c r="S81">
        <v>0.91651468314100004</v>
      </c>
      <c r="T81" t="s">
        <v>48</v>
      </c>
      <c r="U81">
        <v>0.95034256486599999</v>
      </c>
      <c r="V81" t="s">
        <v>48</v>
      </c>
      <c r="W81">
        <v>0.99584488300200003</v>
      </c>
      <c r="X81" t="s">
        <v>48</v>
      </c>
      <c r="Y81" s="2">
        <v>5.9019214626100004E-7</v>
      </c>
      <c r="Z81" t="s">
        <v>61</v>
      </c>
      <c r="AA81">
        <v>0</v>
      </c>
      <c r="AB81">
        <v>-1.3505253645100001E-3</v>
      </c>
      <c r="AC81" t="s">
        <v>45</v>
      </c>
      <c r="AD81">
        <v>0</v>
      </c>
      <c r="AE81">
        <v>-3.53227941673E-4</v>
      </c>
      <c r="AF81" t="s">
        <v>48</v>
      </c>
      <c r="AG81" s="23" t="str">
        <f t="shared" si="15"/>
        <v>pass</v>
      </c>
      <c r="AH81" s="23" t="str">
        <f t="shared" si="16"/>
        <v>pass</v>
      </c>
      <c r="AI81" t="str">
        <f t="shared" si="17"/>
        <v>pass</v>
      </c>
      <c r="AJ81" t="str">
        <f t="shared" si="18"/>
        <v>pass</v>
      </c>
      <c r="AL81" t="str">
        <f t="shared" si="10"/>
        <v>same</v>
      </c>
      <c r="AM81" t="str">
        <f t="shared" si="11"/>
        <v>pass</v>
      </c>
      <c r="AN81" s="3" t="str">
        <f t="shared" si="12"/>
        <v>not exceeded</v>
      </c>
      <c r="AO81" s="3" t="str">
        <f t="shared" si="13"/>
        <v>not exceeded</v>
      </c>
      <c r="AP81" t="str">
        <f t="shared" si="19"/>
        <v>same</v>
      </c>
      <c r="AQ81" t="str">
        <f t="shared" si="14"/>
        <v>diff</v>
      </c>
    </row>
    <row r="82" spans="1:43" x14ac:dyDescent="0.3">
      <c r="A82" t="s">
        <v>190</v>
      </c>
      <c r="B82" t="s">
        <v>85</v>
      </c>
      <c r="C82" s="1">
        <v>42282</v>
      </c>
      <c r="D82">
        <v>200</v>
      </c>
      <c r="E82">
        <v>200</v>
      </c>
      <c r="F82">
        <v>91.528747226700006</v>
      </c>
      <c r="G82" t="s">
        <v>48</v>
      </c>
      <c r="H82">
        <v>33902064</v>
      </c>
      <c r="I82" t="s">
        <v>46</v>
      </c>
      <c r="J82">
        <v>1389.84024342105</v>
      </c>
      <c r="K82" t="s">
        <v>86</v>
      </c>
      <c r="L82">
        <v>1.40417903318922E-2</v>
      </c>
      <c r="M82" t="s">
        <v>48</v>
      </c>
      <c r="N82">
        <v>91.674274432550504</v>
      </c>
      <c r="O82" t="s">
        <v>48</v>
      </c>
      <c r="P82">
        <v>0.83382419042800004</v>
      </c>
      <c r="Q82">
        <v>0.7</v>
      </c>
      <c r="R82" t="s">
        <v>48</v>
      </c>
      <c r="S82">
        <v>0.86254423241</v>
      </c>
      <c r="T82" t="s">
        <v>48</v>
      </c>
      <c r="U82">
        <v>0.80113866798800004</v>
      </c>
      <c r="V82" t="s">
        <v>48</v>
      </c>
      <c r="W82">
        <v>0.50765795335700004</v>
      </c>
      <c r="X82" t="s">
        <v>48</v>
      </c>
      <c r="Y82" s="2">
        <v>1.3624776573400001E-44</v>
      </c>
      <c r="Z82" t="s">
        <v>61</v>
      </c>
      <c r="AA82">
        <v>23</v>
      </c>
      <c r="AB82">
        <v>-2.1036626324000001E-3</v>
      </c>
      <c r="AC82" t="s">
        <v>45</v>
      </c>
      <c r="AD82">
        <v>30</v>
      </c>
      <c r="AE82">
        <v>-2.7426976322100002E-3</v>
      </c>
      <c r="AF82" t="s">
        <v>45</v>
      </c>
      <c r="AG82" s="23" t="str">
        <f t="shared" si="15"/>
        <v>pass</v>
      </c>
      <c r="AH82" s="23" t="str">
        <f t="shared" si="16"/>
        <v>pass</v>
      </c>
      <c r="AI82" t="str">
        <f t="shared" si="17"/>
        <v>pass</v>
      </c>
      <c r="AJ82" t="str">
        <f t="shared" si="18"/>
        <v>pass</v>
      </c>
      <c r="AL82" t="str">
        <f t="shared" si="10"/>
        <v>same</v>
      </c>
      <c r="AM82" t="str">
        <f t="shared" si="11"/>
        <v>pass</v>
      </c>
      <c r="AN82" s="3" t="str">
        <f t="shared" si="12"/>
        <v>exceeded</v>
      </c>
      <c r="AO82" s="3" t="str">
        <f t="shared" si="13"/>
        <v>exceeded</v>
      </c>
      <c r="AP82" t="str">
        <f t="shared" si="19"/>
        <v>same</v>
      </c>
      <c r="AQ82" t="str">
        <f t="shared" si="14"/>
        <v>same</v>
      </c>
    </row>
    <row r="83" spans="1:43" x14ac:dyDescent="0.3">
      <c r="A83" t="s">
        <v>191</v>
      </c>
      <c r="B83" t="s">
        <v>85</v>
      </c>
      <c r="C83" s="1">
        <v>42285</v>
      </c>
      <c r="D83">
        <v>151</v>
      </c>
      <c r="E83">
        <v>151</v>
      </c>
      <c r="F83">
        <v>92.947072646999999</v>
      </c>
      <c r="G83" t="s">
        <v>48</v>
      </c>
      <c r="H83">
        <v>20624078</v>
      </c>
      <c r="I83" t="s">
        <v>46</v>
      </c>
      <c r="J83">
        <v>1070.1471383928499</v>
      </c>
      <c r="K83" t="s">
        <v>58</v>
      </c>
      <c r="L83">
        <v>2.05400602432446E-2</v>
      </c>
      <c r="M83" t="s">
        <v>48</v>
      </c>
      <c r="N83">
        <v>93.281496617424594</v>
      </c>
      <c r="O83" t="s">
        <v>48</v>
      </c>
      <c r="P83">
        <v>0.88533774017300004</v>
      </c>
      <c r="Q83">
        <v>0.8</v>
      </c>
      <c r="R83" t="s">
        <v>48</v>
      </c>
      <c r="S83">
        <v>0.91095053625699995</v>
      </c>
      <c r="T83" t="s">
        <v>48</v>
      </c>
      <c r="U83">
        <v>0.85745093864199995</v>
      </c>
      <c r="V83" t="s">
        <v>48</v>
      </c>
      <c r="W83">
        <v>0.95412926422199995</v>
      </c>
      <c r="X83" t="s">
        <v>48</v>
      </c>
      <c r="Y83" s="2">
        <v>1.73783915566E-17</v>
      </c>
      <c r="Z83" t="s">
        <v>61</v>
      </c>
      <c r="AA83">
        <v>0</v>
      </c>
      <c r="AB83">
        <v>-1.8667638616500001E-3</v>
      </c>
      <c r="AC83" t="s">
        <v>45</v>
      </c>
      <c r="AD83">
        <v>5</v>
      </c>
      <c r="AE83">
        <v>-2.3797952908200001E-3</v>
      </c>
      <c r="AF83" t="s">
        <v>45</v>
      </c>
      <c r="AG83" s="23" t="str">
        <f t="shared" si="15"/>
        <v>pass</v>
      </c>
      <c r="AH83" s="23" t="str">
        <f t="shared" si="16"/>
        <v>pass</v>
      </c>
      <c r="AI83" t="str">
        <f t="shared" si="17"/>
        <v>pass</v>
      </c>
      <c r="AJ83" t="str">
        <f t="shared" si="18"/>
        <v>pass</v>
      </c>
      <c r="AL83" t="str">
        <f t="shared" si="10"/>
        <v>same</v>
      </c>
      <c r="AM83" t="str">
        <f t="shared" si="11"/>
        <v>pass</v>
      </c>
      <c r="AN83" s="3" t="str">
        <f t="shared" si="12"/>
        <v>not exceeded</v>
      </c>
      <c r="AO83" s="3" t="str">
        <f t="shared" si="13"/>
        <v>not exceeded</v>
      </c>
      <c r="AP83" t="str">
        <f t="shared" si="19"/>
        <v>same</v>
      </c>
      <c r="AQ83" t="str">
        <f t="shared" si="14"/>
        <v>same</v>
      </c>
    </row>
    <row r="84" spans="1:43" x14ac:dyDescent="0.3">
      <c r="A84" t="s">
        <v>193</v>
      </c>
      <c r="B84" t="s">
        <v>85</v>
      </c>
      <c r="C84" s="1">
        <v>42290</v>
      </c>
      <c r="D84">
        <v>151</v>
      </c>
      <c r="E84">
        <v>151</v>
      </c>
      <c r="F84">
        <v>92.283486093899995</v>
      </c>
      <c r="G84" t="s">
        <v>48</v>
      </c>
      <c r="H84">
        <v>19868115</v>
      </c>
      <c r="I84" t="s">
        <v>46</v>
      </c>
      <c r="J84">
        <v>1036.64492410714</v>
      </c>
      <c r="K84" t="s">
        <v>58</v>
      </c>
      <c r="L84">
        <v>1.5868040911426601E-2</v>
      </c>
      <c r="M84" t="s">
        <v>48</v>
      </c>
      <c r="N84">
        <v>92.314399894863598</v>
      </c>
      <c r="O84" t="s">
        <v>48</v>
      </c>
      <c r="P84">
        <v>0.85851750713599995</v>
      </c>
      <c r="Q84">
        <v>0.8</v>
      </c>
      <c r="R84" t="s">
        <v>48</v>
      </c>
      <c r="S84">
        <v>0.89861666253000005</v>
      </c>
      <c r="T84" t="s">
        <v>48</v>
      </c>
      <c r="U84">
        <v>0.81584211654600003</v>
      </c>
      <c r="V84" t="s">
        <v>48</v>
      </c>
      <c r="W84">
        <v>0.84094804639099996</v>
      </c>
      <c r="X84" t="s">
        <v>48</v>
      </c>
      <c r="Y84" s="2">
        <v>9.4078088021200002E-32</v>
      </c>
      <c r="Z84" s="2">
        <v>1.07007958369E-96</v>
      </c>
      <c r="AA84">
        <v>0</v>
      </c>
      <c r="AB84">
        <v>-1.9453929829600001E-3</v>
      </c>
      <c r="AC84" t="s">
        <v>45</v>
      </c>
      <c r="AD84">
        <v>7</v>
      </c>
      <c r="AE84">
        <v>-2.9862380270699999E-3</v>
      </c>
      <c r="AF84" t="s">
        <v>45</v>
      </c>
      <c r="AG84" s="23" t="str">
        <f t="shared" si="15"/>
        <v>pass</v>
      </c>
      <c r="AH84" s="23" t="str">
        <f t="shared" si="16"/>
        <v>pass</v>
      </c>
      <c r="AI84" t="str">
        <f t="shared" si="17"/>
        <v>pass</v>
      </c>
      <c r="AJ84" t="str">
        <f t="shared" si="18"/>
        <v>pass</v>
      </c>
      <c r="AL84" t="str">
        <f t="shared" si="10"/>
        <v>same</v>
      </c>
      <c r="AM84" t="str">
        <f t="shared" si="11"/>
        <v>pass</v>
      </c>
      <c r="AN84" s="3" t="str">
        <f t="shared" si="12"/>
        <v>not exceeded</v>
      </c>
      <c r="AO84" s="3" t="str">
        <f t="shared" si="13"/>
        <v>not exceeded</v>
      </c>
      <c r="AP84" t="str">
        <f t="shared" si="19"/>
        <v>same</v>
      </c>
      <c r="AQ84" t="str">
        <f t="shared" si="14"/>
        <v>same</v>
      </c>
    </row>
    <row r="85" spans="1:43" x14ac:dyDescent="0.3">
      <c r="A85" t="s">
        <v>194</v>
      </c>
      <c r="B85" t="s">
        <v>85</v>
      </c>
      <c r="C85" s="1">
        <v>42291</v>
      </c>
      <c r="D85">
        <v>151</v>
      </c>
      <c r="E85">
        <v>151</v>
      </c>
      <c r="F85">
        <v>93.132229477600006</v>
      </c>
      <c r="G85" t="s">
        <v>48</v>
      </c>
      <c r="H85">
        <v>20043314</v>
      </c>
      <c r="I85" t="s">
        <v>46</v>
      </c>
      <c r="J85">
        <v>1036.9175200892801</v>
      </c>
      <c r="K85" t="s">
        <v>58</v>
      </c>
      <c r="L85">
        <v>2.4404028241861699E-2</v>
      </c>
      <c r="M85" t="s">
        <v>48</v>
      </c>
      <c r="N85">
        <v>93.132149928199397</v>
      </c>
      <c r="O85" t="s">
        <v>48</v>
      </c>
      <c r="P85">
        <v>0.86964141001799999</v>
      </c>
      <c r="Q85">
        <v>0.8</v>
      </c>
      <c r="R85" t="s">
        <v>48</v>
      </c>
      <c r="S85">
        <v>0.90574297713600005</v>
      </c>
      <c r="T85" t="s">
        <v>48</v>
      </c>
      <c r="U85">
        <v>0.83080953631700005</v>
      </c>
      <c r="V85" t="s">
        <v>48</v>
      </c>
      <c r="W85">
        <v>0.84094804639099996</v>
      </c>
      <c r="X85" t="s">
        <v>48</v>
      </c>
      <c r="Y85" s="2">
        <v>1.48181314854E-31</v>
      </c>
      <c r="Z85" t="s">
        <v>61</v>
      </c>
      <c r="AA85">
        <v>0</v>
      </c>
      <c r="AB85">
        <v>-1.92020993174E-3</v>
      </c>
      <c r="AC85" t="s">
        <v>45</v>
      </c>
      <c r="AD85">
        <v>8</v>
      </c>
      <c r="AE85">
        <v>-2.7744506614399999E-3</v>
      </c>
      <c r="AF85" t="s">
        <v>45</v>
      </c>
      <c r="AG85" s="23" t="str">
        <f t="shared" si="15"/>
        <v>pass</v>
      </c>
      <c r="AH85" s="23" t="str">
        <f t="shared" si="16"/>
        <v>pass</v>
      </c>
      <c r="AI85" t="str">
        <f t="shared" si="17"/>
        <v>pass</v>
      </c>
      <c r="AJ85" t="str">
        <f t="shared" si="18"/>
        <v>pass</v>
      </c>
      <c r="AL85" t="str">
        <f t="shared" si="10"/>
        <v>same</v>
      </c>
      <c r="AM85" t="str">
        <f t="shared" si="11"/>
        <v>pass</v>
      </c>
      <c r="AN85" s="3" t="str">
        <f t="shared" si="12"/>
        <v>not exceeded</v>
      </c>
      <c r="AO85" s="3" t="str">
        <f t="shared" si="13"/>
        <v>not exceeded</v>
      </c>
      <c r="AP85" t="str">
        <f t="shared" si="19"/>
        <v>same</v>
      </c>
      <c r="AQ85" t="str">
        <f t="shared" si="14"/>
        <v>same</v>
      </c>
    </row>
    <row r="86" spans="1:43" x14ac:dyDescent="0.3">
      <c r="A86" t="s">
        <v>196</v>
      </c>
      <c r="B86" t="s">
        <v>43</v>
      </c>
      <c r="C86" s="1">
        <v>42292</v>
      </c>
      <c r="D86">
        <v>151</v>
      </c>
      <c r="E86">
        <v>151</v>
      </c>
      <c r="F86">
        <v>88.820023160299996</v>
      </c>
      <c r="G86" t="s">
        <v>48</v>
      </c>
      <c r="H86">
        <v>16091719</v>
      </c>
      <c r="I86" t="s">
        <v>46</v>
      </c>
      <c r="J86">
        <v>856.78669866071402</v>
      </c>
      <c r="K86" t="s">
        <v>46</v>
      </c>
      <c r="L86">
        <v>3.0984449756642E-2</v>
      </c>
      <c r="M86" t="s">
        <v>48</v>
      </c>
      <c r="N86">
        <v>88.996505117516904</v>
      </c>
      <c r="O86" t="s">
        <v>48</v>
      </c>
      <c r="P86">
        <v>0.92060349528200003</v>
      </c>
      <c r="Q86">
        <v>0.8</v>
      </c>
      <c r="R86" t="s">
        <v>48</v>
      </c>
      <c r="S86">
        <v>0.951534925659</v>
      </c>
      <c r="T86" t="s">
        <v>48</v>
      </c>
      <c r="U86">
        <v>0.888552740279</v>
      </c>
      <c r="V86" t="s">
        <v>48</v>
      </c>
      <c r="W86">
        <v>0.67793689645199995</v>
      </c>
      <c r="X86" t="s">
        <v>48</v>
      </c>
      <c r="Y86" s="2">
        <v>9.7575780615799999E-25</v>
      </c>
      <c r="Z86" t="s">
        <v>61</v>
      </c>
      <c r="AA86">
        <v>0</v>
      </c>
      <c r="AB86">
        <v>-4.5360053917199998E-4</v>
      </c>
      <c r="AC86" t="s">
        <v>48</v>
      </c>
      <c r="AD86">
        <v>1</v>
      </c>
      <c r="AE86">
        <v>-1.33128437318E-3</v>
      </c>
      <c r="AF86" t="s">
        <v>45</v>
      </c>
      <c r="AG86" s="23" t="str">
        <f t="shared" si="15"/>
        <v>pass</v>
      </c>
      <c r="AH86" s="23" t="str">
        <f t="shared" si="16"/>
        <v>pass</v>
      </c>
      <c r="AI86" t="str">
        <f t="shared" si="17"/>
        <v>pass</v>
      </c>
      <c r="AJ86" t="str">
        <f t="shared" si="18"/>
        <v>pass</v>
      </c>
      <c r="AL86" t="str">
        <f t="shared" si="10"/>
        <v>same</v>
      </c>
      <c r="AM86" t="str">
        <f t="shared" si="11"/>
        <v>pass</v>
      </c>
      <c r="AN86" s="3" t="str">
        <f t="shared" si="12"/>
        <v>not exceeded</v>
      </c>
      <c r="AO86" s="3" t="str">
        <f t="shared" si="13"/>
        <v>not exceeded</v>
      </c>
      <c r="AP86" t="str">
        <f t="shared" si="19"/>
        <v>same</v>
      </c>
      <c r="AQ86" t="str">
        <f t="shared" si="14"/>
        <v>diff</v>
      </c>
    </row>
    <row r="87" spans="1:43" x14ac:dyDescent="0.3">
      <c r="A87" t="s">
        <v>200</v>
      </c>
      <c r="B87" t="s">
        <v>85</v>
      </c>
      <c r="C87" s="1">
        <v>42298</v>
      </c>
      <c r="D87">
        <v>75</v>
      </c>
      <c r="E87">
        <v>75</v>
      </c>
      <c r="F87">
        <v>93.381451286200004</v>
      </c>
      <c r="G87" t="s">
        <v>48</v>
      </c>
      <c r="H87">
        <v>29221047</v>
      </c>
      <c r="I87" t="s">
        <v>46</v>
      </c>
      <c r="J87">
        <v>1189.4530888157799</v>
      </c>
      <c r="K87" t="s">
        <v>58</v>
      </c>
      <c r="L87">
        <v>1.80326245166628E-2</v>
      </c>
      <c r="M87" t="s">
        <v>48</v>
      </c>
      <c r="N87">
        <v>93.511851979251404</v>
      </c>
      <c r="O87" t="s">
        <v>48</v>
      </c>
      <c r="P87">
        <v>0.96053659996899998</v>
      </c>
      <c r="Q87">
        <v>0.85</v>
      </c>
      <c r="R87" t="s">
        <v>48</v>
      </c>
      <c r="S87">
        <v>0.97325323672800002</v>
      </c>
      <c r="T87" t="s">
        <v>48</v>
      </c>
      <c r="U87">
        <v>0.94889774072800004</v>
      </c>
      <c r="V87" t="s">
        <v>48</v>
      </c>
      <c r="W87">
        <v>0.84094804639099996</v>
      </c>
      <c r="X87" t="s">
        <v>48</v>
      </c>
      <c r="Y87">
        <v>1.6479626008E-3</v>
      </c>
      <c r="Z87">
        <v>1.9262072839199999E-4</v>
      </c>
      <c r="AA87">
        <v>0</v>
      </c>
      <c r="AB87">
        <v>-4.35173696492E-4</v>
      </c>
      <c r="AC87" t="s">
        <v>48</v>
      </c>
      <c r="AD87">
        <v>0</v>
      </c>
      <c r="AE87">
        <v>-3.2505118232699999E-4</v>
      </c>
      <c r="AF87" t="s">
        <v>48</v>
      </c>
      <c r="AG87" s="23" t="str">
        <f t="shared" si="15"/>
        <v>pass</v>
      </c>
      <c r="AH87" s="23" t="str">
        <f t="shared" si="16"/>
        <v>pass</v>
      </c>
      <c r="AI87" t="str">
        <f t="shared" si="17"/>
        <v>pass</v>
      </c>
      <c r="AJ87" t="str">
        <f t="shared" si="18"/>
        <v>pass</v>
      </c>
      <c r="AL87" t="str">
        <f t="shared" si="10"/>
        <v>same</v>
      </c>
      <c r="AM87" t="str">
        <f t="shared" si="11"/>
        <v>pass</v>
      </c>
      <c r="AN87" s="3" t="str">
        <f t="shared" si="12"/>
        <v>not exceeded</v>
      </c>
      <c r="AO87" s="3" t="str">
        <f t="shared" si="13"/>
        <v>not exceeded</v>
      </c>
      <c r="AP87" t="str">
        <f t="shared" si="19"/>
        <v>same</v>
      </c>
      <c r="AQ87" t="str">
        <f t="shared" si="14"/>
        <v>same</v>
      </c>
    </row>
    <row r="88" spans="1:43" x14ac:dyDescent="0.3">
      <c r="A88" t="s">
        <v>202</v>
      </c>
      <c r="B88" t="s">
        <v>43</v>
      </c>
      <c r="C88" s="1">
        <v>42299</v>
      </c>
      <c r="D88">
        <v>151</v>
      </c>
      <c r="E88">
        <v>151</v>
      </c>
      <c r="F88">
        <v>81.456483035800005</v>
      </c>
      <c r="G88" t="s">
        <v>48</v>
      </c>
      <c r="H88">
        <v>19862739</v>
      </c>
      <c r="I88" t="s">
        <v>46</v>
      </c>
      <c r="J88">
        <v>1107.54484151785</v>
      </c>
      <c r="K88" t="s">
        <v>116</v>
      </c>
      <c r="L88">
        <v>3.15209035061546E-2</v>
      </c>
      <c r="M88" t="s">
        <v>48</v>
      </c>
      <c r="N88">
        <v>80.967269437581294</v>
      </c>
      <c r="O88" t="s">
        <v>48</v>
      </c>
      <c r="P88">
        <v>0.90848979432400001</v>
      </c>
      <c r="Q88">
        <v>0.8</v>
      </c>
      <c r="R88" t="s">
        <v>48</v>
      </c>
      <c r="S88">
        <v>0.93307640865599994</v>
      </c>
      <c r="T88" t="s">
        <v>48</v>
      </c>
      <c r="U88">
        <v>0.88275146445800001</v>
      </c>
      <c r="V88" t="s">
        <v>48</v>
      </c>
      <c r="W88">
        <v>0.95412926422199995</v>
      </c>
      <c r="X88" t="s">
        <v>48</v>
      </c>
      <c r="Y88" s="2">
        <v>6.03719398935E-16</v>
      </c>
      <c r="Z88" s="2">
        <v>1.70554239716E-184</v>
      </c>
      <c r="AA88">
        <v>0</v>
      </c>
      <c r="AB88">
        <v>-5.0949085940599995E-4</v>
      </c>
      <c r="AC88" t="s">
        <v>45</v>
      </c>
      <c r="AD88">
        <v>0</v>
      </c>
      <c r="AE88">
        <v>-9.7366723786199995E-4</v>
      </c>
      <c r="AF88" t="s">
        <v>45</v>
      </c>
      <c r="AG88" s="23" t="str">
        <f t="shared" si="15"/>
        <v>fail</v>
      </c>
      <c r="AH88" s="23" t="str">
        <f t="shared" si="16"/>
        <v>fail</v>
      </c>
      <c r="AI88" t="str">
        <f t="shared" si="17"/>
        <v>pass</v>
      </c>
      <c r="AJ88" t="str">
        <f t="shared" si="18"/>
        <v>pass</v>
      </c>
      <c r="AL88" t="str">
        <f t="shared" si="10"/>
        <v>same</v>
      </c>
      <c r="AM88" t="str">
        <f t="shared" si="11"/>
        <v>pass</v>
      </c>
      <c r="AN88" s="3" t="str">
        <f t="shared" si="12"/>
        <v>not exceeded</v>
      </c>
      <c r="AO88" s="3" t="str">
        <f t="shared" si="13"/>
        <v>not exceeded</v>
      </c>
      <c r="AP88" t="str">
        <f t="shared" si="19"/>
        <v>same</v>
      </c>
      <c r="AQ88" t="str">
        <f t="shared" si="14"/>
        <v>same</v>
      </c>
    </row>
    <row r="89" spans="1:43" x14ac:dyDescent="0.3">
      <c r="A89" t="s">
        <v>203</v>
      </c>
      <c r="B89" t="s">
        <v>43</v>
      </c>
      <c r="C89" s="1">
        <v>42300</v>
      </c>
      <c r="D89">
        <v>151</v>
      </c>
      <c r="E89">
        <v>151</v>
      </c>
      <c r="F89">
        <v>84.650865425600003</v>
      </c>
      <c r="G89" t="s">
        <v>48</v>
      </c>
      <c r="H89">
        <v>20693511</v>
      </c>
      <c r="I89" t="s">
        <v>46</v>
      </c>
      <c r="J89">
        <v>1134.06941294642</v>
      </c>
      <c r="K89" t="s">
        <v>116</v>
      </c>
      <c r="L89">
        <v>3.9199330528816599E-2</v>
      </c>
      <c r="M89" t="s">
        <v>48</v>
      </c>
      <c r="N89">
        <v>85.304640490906493</v>
      </c>
      <c r="O89" t="s">
        <v>48</v>
      </c>
      <c r="P89">
        <v>0.92706695011200002</v>
      </c>
      <c r="Q89">
        <v>0.8</v>
      </c>
      <c r="R89" t="s">
        <v>48</v>
      </c>
      <c r="S89">
        <v>0.95122902335299997</v>
      </c>
      <c r="T89" t="s">
        <v>48</v>
      </c>
      <c r="U89">
        <v>0.90246769845100006</v>
      </c>
      <c r="V89" t="s">
        <v>48</v>
      </c>
      <c r="W89">
        <v>0.95412926422199995</v>
      </c>
      <c r="X89" t="s">
        <v>48</v>
      </c>
      <c r="Y89" s="2">
        <v>6.82886284548E-18</v>
      </c>
      <c r="Z89" t="s">
        <v>61</v>
      </c>
      <c r="AA89">
        <v>0</v>
      </c>
      <c r="AB89">
        <v>-3.0045833728400002E-4</v>
      </c>
      <c r="AC89" t="s">
        <v>48</v>
      </c>
      <c r="AD89">
        <v>0</v>
      </c>
      <c r="AE89">
        <v>-5.6735678789900004E-4</v>
      </c>
      <c r="AF89" t="s">
        <v>45</v>
      </c>
      <c r="AG89" s="23" t="str">
        <f t="shared" si="15"/>
        <v>fail</v>
      </c>
      <c r="AH89" s="23" t="str">
        <f t="shared" si="16"/>
        <v>fail</v>
      </c>
      <c r="AI89" t="str">
        <f t="shared" si="17"/>
        <v>pass</v>
      </c>
      <c r="AJ89" t="str">
        <f t="shared" si="18"/>
        <v>pass</v>
      </c>
      <c r="AL89" t="str">
        <f t="shared" si="10"/>
        <v>same</v>
      </c>
      <c r="AM89" t="str">
        <f t="shared" si="11"/>
        <v>pass</v>
      </c>
      <c r="AN89" s="3" t="str">
        <f t="shared" si="12"/>
        <v>not exceeded</v>
      </c>
      <c r="AO89" s="3" t="str">
        <f t="shared" si="13"/>
        <v>not exceeded</v>
      </c>
      <c r="AP89" t="str">
        <f t="shared" si="19"/>
        <v>same</v>
      </c>
      <c r="AQ89" t="str">
        <f t="shared" si="14"/>
        <v>diff</v>
      </c>
    </row>
    <row r="90" spans="1:43" x14ac:dyDescent="0.3">
      <c r="A90" t="s">
        <v>207</v>
      </c>
      <c r="B90" t="s">
        <v>85</v>
      </c>
      <c r="C90" s="1">
        <v>42305</v>
      </c>
      <c r="D90">
        <v>151</v>
      </c>
      <c r="E90">
        <v>151</v>
      </c>
      <c r="F90">
        <v>96.835333306199999</v>
      </c>
      <c r="G90" t="s">
        <v>48</v>
      </c>
      <c r="H90">
        <v>15543815</v>
      </c>
      <c r="I90" t="s">
        <v>46</v>
      </c>
      <c r="J90">
        <v>805.789625</v>
      </c>
      <c r="K90" t="s">
        <v>46</v>
      </c>
      <c r="L90">
        <v>3.5546474674088897E-2</v>
      </c>
      <c r="M90" t="s">
        <v>48</v>
      </c>
      <c r="N90">
        <v>96.791738510879298</v>
      </c>
      <c r="O90" t="s">
        <v>48</v>
      </c>
      <c r="P90">
        <v>0.96903288998100001</v>
      </c>
      <c r="Q90">
        <v>0.8</v>
      </c>
      <c r="R90" t="s">
        <v>48</v>
      </c>
      <c r="S90">
        <v>0.97971605379500004</v>
      </c>
      <c r="T90" t="s">
        <v>48</v>
      </c>
      <c r="U90">
        <v>0.95846715189999998</v>
      </c>
      <c r="V90" t="s">
        <v>48</v>
      </c>
      <c r="W90">
        <v>0.67793689645199995</v>
      </c>
      <c r="X90" t="s">
        <v>48</v>
      </c>
      <c r="Y90" s="2">
        <v>8.1444054107500004E-8</v>
      </c>
      <c r="Z90" s="2">
        <v>1.40808154747E-14</v>
      </c>
      <c r="AA90">
        <v>0</v>
      </c>
      <c r="AB90">
        <v>-2.0910571848800001E-4</v>
      </c>
      <c r="AC90" t="s">
        <v>48</v>
      </c>
      <c r="AD90">
        <v>0</v>
      </c>
      <c r="AE90">
        <v>-4.4789648039999998E-4</v>
      </c>
      <c r="AF90" t="s">
        <v>48</v>
      </c>
      <c r="AG90" s="23" t="str">
        <f t="shared" si="15"/>
        <v>pass</v>
      </c>
      <c r="AH90" s="23" t="str">
        <f t="shared" si="16"/>
        <v>pass</v>
      </c>
      <c r="AI90" t="str">
        <f t="shared" si="17"/>
        <v>pass</v>
      </c>
      <c r="AJ90" t="str">
        <f t="shared" si="18"/>
        <v>pass</v>
      </c>
      <c r="AL90" t="str">
        <f t="shared" si="10"/>
        <v>same</v>
      </c>
      <c r="AM90" t="str">
        <f t="shared" si="11"/>
        <v>pass</v>
      </c>
      <c r="AN90" s="3" t="str">
        <f t="shared" si="12"/>
        <v>not exceeded</v>
      </c>
      <c r="AO90" s="3" t="str">
        <f t="shared" si="13"/>
        <v>not exceeded</v>
      </c>
      <c r="AP90" t="str">
        <f t="shared" si="19"/>
        <v>same</v>
      </c>
      <c r="AQ90" t="str">
        <f t="shared" si="14"/>
        <v>same</v>
      </c>
    </row>
    <row r="91" spans="1:43" x14ac:dyDescent="0.3">
      <c r="A91" t="s">
        <v>208</v>
      </c>
      <c r="B91" t="s">
        <v>43</v>
      </c>
      <c r="C91" s="1">
        <v>42307</v>
      </c>
      <c r="D91">
        <v>151</v>
      </c>
      <c r="E91">
        <v>151</v>
      </c>
      <c r="F91">
        <v>89.125779194900005</v>
      </c>
      <c r="G91" t="s">
        <v>48</v>
      </c>
      <c r="H91">
        <v>19498823</v>
      </c>
      <c r="I91" t="s">
        <v>46</v>
      </c>
      <c r="J91">
        <v>1043.7727589285701</v>
      </c>
      <c r="K91" t="s">
        <v>58</v>
      </c>
      <c r="L91">
        <v>2.2316155267797101E-2</v>
      </c>
      <c r="M91" t="s">
        <v>48</v>
      </c>
      <c r="N91">
        <v>89.173503478437695</v>
      </c>
      <c r="O91" t="s">
        <v>48</v>
      </c>
      <c r="P91">
        <v>0.94282189244400005</v>
      </c>
      <c r="Q91">
        <v>0.8</v>
      </c>
      <c r="R91" t="s">
        <v>48</v>
      </c>
      <c r="S91">
        <v>0.95916607937200005</v>
      </c>
      <c r="T91" t="s">
        <v>48</v>
      </c>
      <c r="U91">
        <v>0.92636943619000001</v>
      </c>
      <c r="V91" t="s">
        <v>48</v>
      </c>
      <c r="W91">
        <v>0.95412926422199995</v>
      </c>
      <c r="X91" t="s">
        <v>48</v>
      </c>
      <c r="Y91" s="2">
        <v>6.2811624896000005E-11</v>
      </c>
      <c r="Z91" s="2">
        <v>1.3706909565899999E-27</v>
      </c>
      <c r="AA91">
        <v>0</v>
      </c>
      <c r="AB91">
        <v>-2.71968875312E-4</v>
      </c>
      <c r="AC91" t="s">
        <v>48</v>
      </c>
      <c r="AD91">
        <v>0</v>
      </c>
      <c r="AE91">
        <v>-4.3245809960500001E-4</v>
      </c>
      <c r="AF91" t="s">
        <v>48</v>
      </c>
      <c r="AG91" s="23" t="str">
        <f t="shared" si="15"/>
        <v>pass</v>
      </c>
      <c r="AH91" s="23" t="str">
        <f t="shared" si="16"/>
        <v>pass</v>
      </c>
      <c r="AI91" t="str">
        <f t="shared" si="17"/>
        <v>pass</v>
      </c>
      <c r="AJ91" t="str">
        <f t="shared" si="18"/>
        <v>pass</v>
      </c>
      <c r="AL91" t="str">
        <f t="shared" si="10"/>
        <v>same</v>
      </c>
      <c r="AM91" t="str">
        <f t="shared" si="11"/>
        <v>pass</v>
      </c>
      <c r="AN91" s="3" t="str">
        <f t="shared" si="12"/>
        <v>not exceeded</v>
      </c>
      <c r="AO91" s="3" t="str">
        <f t="shared" si="13"/>
        <v>not exceeded</v>
      </c>
      <c r="AP91" t="str">
        <f t="shared" si="19"/>
        <v>same</v>
      </c>
      <c r="AQ91" t="str">
        <f t="shared" si="14"/>
        <v>same</v>
      </c>
    </row>
    <row r="92" spans="1:43" x14ac:dyDescent="0.3">
      <c r="A92" t="s">
        <v>210</v>
      </c>
      <c r="B92" t="s">
        <v>85</v>
      </c>
      <c r="C92" s="1">
        <v>42307</v>
      </c>
      <c r="D92">
        <v>75</v>
      </c>
      <c r="E92">
        <v>75</v>
      </c>
      <c r="F92">
        <v>89.568375990199996</v>
      </c>
      <c r="G92" t="s">
        <v>48</v>
      </c>
      <c r="H92">
        <v>33168068</v>
      </c>
      <c r="I92" t="s">
        <v>46</v>
      </c>
      <c r="J92">
        <v>1381.3797269736799</v>
      </c>
      <c r="K92" t="s">
        <v>86</v>
      </c>
      <c r="L92">
        <v>1.5020853863311499E-2</v>
      </c>
      <c r="M92" t="s">
        <v>48</v>
      </c>
      <c r="N92">
        <v>89.536715934358298</v>
      </c>
      <c r="O92" t="s">
        <v>48</v>
      </c>
      <c r="P92">
        <v>0.94180976081800005</v>
      </c>
      <c r="Q92">
        <v>0.85</v>
      </c>
      <c r="R92" t="s">
        <v>48</v>
      </c>
      <c r="S92">
        <v>0.96026648281100002</v>
      </c>
      <c r="T92" t="s">
        <v>48</v>
      </c>
      <c r="U92">
        <v>0.92327191361700001</v>
      </c>
      <c r="V92" t="s">
        <v>48</v>
      </c>
      <c r="W92">
        <v>0.84094804639099996</v>
      </c>
      <c r="X92" t="s">
        <v>48</v>
      </c>
      <c r="Y92" s="2">
        <v>1.9211578159699999E-9</v>
      </c>
      <c r="Z92" s="2">
        <v>1.7277177666400001E-37</v>
      </c>
      <c r="AA92">
        <v>0</v>
      </c>
      <c r="AB92">
        <v>-5.3638542418699999E-4</v>
      </c>
      <c r="AC92" t="s">
        <v>45</v>
      </c>
      <c r="AD92">
        <v>0</v>
      </c>
      <c r="AE92">
        <v>-4.63938534634E-4</v>
      </c>
      <c r="AF92" t="s">
        <v>48</v>
      </c>
      <c r="AG92" s="23" t="str">
        <f t="shared" si="15"/>
        <v>pass</v>
      </c>
      <c r="AH92" s="23" t="str">
        <f t="shared" si="16"/>
        <v>pass</v>
      </c>
      <c r="AI92" t="str">
        <f t="shared" si="17"/>
        <v>pass</v>
      </c>
      <c r="AJ92" t="str">
        <f t="shared" si="18"/>
        <v>pass</v>
      </c>
      <c r="AL92" t="str">
        <f t="shared" si="10"/>
        <v>same</v>
      </c>
      <c r="AM92" t="str">
        <f t="shared" si="11"/>
        <v>pass</v>
      </c>
      <c r="AN92" s="3" t="str">
        <f t="shared" si="12"/>
        <v>not exceeded</v>
      </c>
      <c r="AO92" s="3" t="str">
        <f t="shared" si="13"/>
        <v>not exceeded</v>
      </c>
      <c r="AP92" t="str">
        <f t="shared" si="19"/>
        <v>same</v>
      </c>
      <c r="AQ92" t="str">
        <f t="shared" si="14"/>
        <v>diff</v>
      </c>
    </row>
    <row r="93" spans="1:43" x14ac:dyDescent="0.3">
      <c r="A93" t="s">
        <v>212</v>
      </c>
      <c r="B93" t="s">
        <v>85</v>
      </c>
      <c r="C93" s="1">
        <v>42311</v>
      </c>
      <c r="D93">
        <v>151</v>
      </c>
      <c r="E93">
        <v>151</v>
      </c>
      <c r="F93">
        <v>96.111128316899993</v>
      </c>
      <c r="G93" t="s">
        <v>48</v>
      </c>
      <c r="H93">
        <v>17192399</v>
      </c>
      <c r="I93" t="s">
        <v>46</v>
      </c>
      <c r="J93">
        <v>883.23977901785702</v>
      </c>
      <c r="K93" t="s">
        <v>46</v>
      </c>
      <c r="L93">
        <v>2.1427964401709399E-2</v>
      </c>
      <c r="M93" t="s">
        <v>48</v>
      </c>
      <c r="N93">
        <v>96.091710757170802</v>
      </c>
      <c r="O93" t="s">
        <v>48</v>
      </c>
      <c r="P93">
        <v>0.966518060284</v>
      </c>
      <c r="Q93">
        <v>0.8</v>
      </c>
      <c r="R93" t="s">
        <v>48</v>
      </c>
      <c r="S93">
        <v>0.97475738401400003</v>
      </c>
      <c r="T93" t="s">
        <v>48</v>
      </c>
      <c r="U93">
        <v>0.95883603727900002</v>
      </c>
      <c r="V93" t="s">
        <v>48</v>
      </c>
      <c r="W93">
        <v>0.95412926422199995</v>
      </c>
      <c r="X93" t="s">
        <v>48</v>
      </c>
      <c r="Y93">
        <v>6.3959440650300005E-4</v>
      </c>
      <c r="Z93" t="s">
        <v>61</v>
      </c>
      <c r="AA93">
        <v>0</v>
      </c>
      <c r="AB93">
        <v>-2.7215046358399999E-4</v>
      </c>
      <c r="AC93" t="s">
        <v>48</v>
      </c>
      <c r="AD93">
        <v>0</v>
      </c>
      <c r="AE93">
        <v>-3.4015713274300003E-4</v>
      </c>
      <c r="AF93" t="s">
        <v>48</v>
      </c>
      <c r="AG93" s="23" t="str">
        <f t="shared" si="15"/>
        <v>pass</v>
      </c>
      <c r="AH93" s="23" t="str">
        <f t="shared" si="16"/>
        <v>pass</v>
      </c>
      <c r="AI93" t="str">
        <f t="shared" si="17"/>
        <v>pass</v>
      </c>
      <c r="AJ93" t="str">
        <f t="shared" si="18"/>
        <v>pass</v>
      </c>
      <c r="AL93" t="str">
        <f t="shared" si="10"/>
        <v>same</v>
      </c>
      <c r="AM93" t="str">
        <f t="shared" si="11"/>
        <v>pass</v>
      </c>
      <c r="AN93" s="3" t="str">
        <f t="shared" si="12"/>
        <v>not exceeded</v>
      </c>
      <c r="AO93" s="3" t="str">
        <f t="shared" si="13"/>
        <v>not exceeded</v>
      </c>
      <c r="AP93" t="str">
        <f t="shared" si="19"/>
        <v>same</v>
      </c>
      <c r="AQ93" t="str">
        <f t="shared" si="14"/>
        <v>same</v>
      </c>
    </row>
    <row r="94" spans="1:43" x14ac:dyDescent="0.3">
      <c r="A94" t="s">
        <v>214</v>
      </c>
      <c r="B94" t="s">
        <v>85</v>
      </c>
      <c r="C94" s="1">
        <v>42313</v>
      </c>
      <c r="D94">
        <v>151</v>
      </c>
      <c r="E94">
        <v>151</v>
      </c>
      <c r="F94">
        <v>96.081219546</v>
      </c>
      <c r="G94" t="s">
        <v>48</v>
      </c>
      <c r="H94">
        <v>17316625</v>
      </c>
      <c r="I94" t="s">
        <v>46</v>
      </c>
      <c r="J94">
        <v>888.56528125</v>
      </c>
      <c r="K94" t="s">
        <v>46</v>
      </c>
      <c r="L94">
        <v>2.4517491813357099E-2</v>
      </c>
      <c r="M94" t="s">
        <v>48</v>
      </c>
      <c r="N94">
        <v>96.175316947854895</v>
      </c>
      <c r="O94" t="s">
        <v>48</v>
      </c>
      <c r="P94">
        <v>0.96612703804199995</v>
      </c>
      <c r="Q94">
        <v>0.8</v>
      </c>
      <c r="R94" t="s">
        <v>48</v>
      </c>
      <c r="S94">
        <v>0.976680058874</v>
      </c>
      <c r="T94" t="s">
        <v>48</v>
      </c>
      <c r="U94">
        <v>0.95674864874300003</v>
      </c>
      <c r="V94" t="s">
        <v>48</v>
      </c>
      <c r="W94">
        <v>0.84094804639099996</v>
      </c>
      <c r="X94" t="s">
        <v>48</v>
      </c>
      <c r="Y94" s="2">
        <v>7.3533420561600004E-9</v>
      </c>
      <c r="Z94" s="2">
        <v>2.5765698485899999E-25</v>
      </c>
      <c r="AA94">
        <v>0</v>
      </c>
      <c r="AB94">
        <v>-2.03369706953E-4</v>
      </c>
      <c r="AC94" t="s">
        <v>48</v>
      </c>
      <c r="AD94">
        <v>0</v>
      </c>
      <c r="AE94">
        <v>-2.7243497771200001E-4</v>
      </c>
      <c r="AF94" t="s">
        <v>48</v>
      </c>
      <c r="AG94" s="23" t="str">
        <f t="shared" si="15"/>
        <v>pass</v>
      </c>
      <c r="AH94" s="23" t="str">
        <f t="shared" si="16"/>
        <v>pass</v>
      </c>
      <c r="AI94" t="str">
        <f t="shared" si="17"/>
        <v>pass</v>
      </c>
      <c r="AJ94" t="str">
        <f t="shared" si="18"/>
        <v>pass</v>
      </c>
      <c r="AL94" t="str">
        <f t="shared" si="10"/>
        <v>same</v>
      </c>
      <c r="AM94" t="str">
        <f t="shared" si="11"/>
        <v>pass</v>
      </c>
      <c r="AN94" s="3" t="str">
        <f t="shared" si="12"/>
        <v>not exceeded</v>
      </c>
      <c r="AO94" s="3" t="str">
        <f t="shared" si="13"/>
        <v>not exceeded</v>
      </c>
      <c r="AP94" t="str">
        <f t="shared" si="19"/>
        <v>same</v>
      </c>
      <c r="AQ94" t="str">
        <f t="shared" si="14"/>
        <v>same</v>
      </c>
    </row>
    <row r="95" spans="1:43" x14ac:dyDescent="0.3">
      <c r="A95" t="s">
        <v>216</v>
      </c>
      <c r="B95" t="s">
        <v>85</v>
      </c>
      <c r="C95" s="1">
        <v>42324</v>
      </c>
      <c r="D95">
        <v>151</v>
      </c>
      <c r="E95">
        <v>151</v>
      </c>
      <c r="F95">
        <v>95.130298117300001</v>
      </c>
      <c r="G95" t="s">
        <v>48</v>
      </c>
      <c r="H95">
        <v>13144452</v>
      </c>
      <c r="I95" t="s">
        <v>46</v>
      </c>
      <c r="J95">
        <v>672.69443303571404</v>
      </c>
      <c r="K95" t="s">
        <v>46</v>
      </c>
      <c r="L95">
        <v>7.4364927325572996E-2</v>
      </c>
      <c r="M95" t="s">
        <v>48</v>
      </c>
      <c r="N95">
        <v>94.889837077204106</v>
      </c>
      <c r="O95" t="s">
        <v>48</v>
      </c>
      <c r="P95">
        <v>0.95686926082400003</v>
      </c>
      <c r="Q95">
        <v>0.8</v>
      </c>
      <c r="R95" t="s">
        <v>48</v>
      </c>
      <c r="S95">
        <v>0.96856633319499996</v>
      </c>
      <c r="T95" t="s">
        <v>48</v>
      </c>
      <c r="U95">
        <v>0.94432334499699999</v>
      </c>
      <c r="V95" t="s">
        <v>48</v>
      </c>
      <c r="W95">
        <v>0.95412926422199995</v>
      </c>
      <c r="X95" t="s">
        <v>48</v>
      </c>
      <c r="Y95">
        <v>1.61972415831E-3</v>
      </c>
      <c r="Z95" s="2">
        <v>1.4816734641900001E-6</v>
      </c>
      <c r="AA95">
        <v>0</v>
      </c>
      <c r="AB95">
        <v>-2.9535373924200001E-4</v>
      </c>
      <c r="AC95" t="s">
        <v>48</v>
      </c>
      <c r="AD95">
        <v>0</v>
      </c>
      <c r="AE95">
        <v>-5.3053691604399995E-4</v>
      </c>
      <c r="AF95" t="s">
        <v>45</v>
      </c>
      <c r="AG95" s="23" t="str">
        <f t="shared" si="15"/>
        <v>pass</v>
      </c>
      <c r="AH95" s="23" t="str">
        <f t="shared" si="16"/>
        <v>pass</v>
      </c>
      <c r="AI95" t="str">
        <f t="shared" si="17"/>
        <v>pass</v>
      </c>
      <c r="AJ95" t="str">
        <f t="shared" si="18"/>
        <v>pass</v>
      </c>
      <c r="AL95" t="str">
        <f t="shared" si="10"/>
        <v>same</v>
      </c>
      <c r="AM95" t="str">
        <f t="shared" si="11"/>
        <v>pass</v>
      </c>
      <c r="AN95" s="3" t="str">
        <f t="shared" si="12"/>
        <v>not exceeded</v>
      </c>
      <c r="AO95" s="3" t="str">
        <f t="shared" si="13"/>
        <v>not exceeded</v>
      </c>
      <c r="AP95" t="str">
        <f t="shared" si="19"/>
        <v>same</v>
      </c>
      <c r="AQ95" t="str">
        <f t="shared" si="14"/>
        <v>diff</v>
      </c>
    </row>
    <row r="96" spans="1:43" x14ac:dyDescent="0.3">
      <c r="A96" t="s">
        <v>217</v>
      </c>
      <c r="B96" t="s">
        <v>43</v>
      </c>
      <c r="C96" s="1">
        <v>42325</v>
      </c>
      <c r="D96">
        <v>151</v>
      </c>
      <c r="E96">
        <v>151</v>
      </c>
      <c r="F96">
        <v>87.000475973099995</v>
      </c>
      <c r="G96" t="s">
        <v>48</v>
      </c>
      <c r="H96">
        <v>16509092</v>
      </c>
      <c r="I96" t="s">
        <v>46</v>
      </c>
      <c r="J96">
        <v>884.22564062499998</v>
      </c>
      <c r="K96" t="s">
        <v>58</v>
      </c>
      <c r="L96">
        <v>2.4563121419205101E-2</v>
      </c>
      <c r="M96" t="s">
        <v>48</v>
      </c>
      <c r="N96">
        <v>86.791863525070696</v>
      </c>
      <c r="O96" t="s">
        <v>48</v>
      </c>
      <c r="P96">
        <v>0.86377378024200002</v>
      </c>
      <c r="Q96">
        <v>0.8</v>
      </c>
      <c r="R96" t="s">
        <v>48</v>
      </c>
      <c r="S96">
        <v>0.90420268607900001</v>
      </c>
      <c r="T96" t="s">
        <v>48</v>
      </c>
      <c r="U96">
        <v>0.82099790669999995</v>
      </c>
      <c r="V96" t="s">
        <v>48</v>
      </c>
      <c r="W96">
        <v>0.84094804639099996</v>
      </c>
      <c r="X96" t="s">
        <v>48</v>
      </c>
      <c r="Y96" s="2">
        <v>8.6280208173900004E-16</v>
      </c>
      <c r="Z96" t="s">
        <v>61</v>
      </c>
      <c r="AA96">
        <v>0</v>
      </c>
      <c r="AB96">
        <v>-1.22352789352E-3</v>
      </c>
      <c r="AC96" t="s">
        <v>45</v>
      </c>
      <c r="AD96">
        <v>1</v>
      </c>
      <c r="AE96">
        <v>-6.3026337542199996E-4</v>
      </c>
      <c r="AF96" t="s">
        <v>45</v>
      </c>
      <c r="AG96" s="23" t="str">
        <f t="shared" si="15"/>
        <v>pass</v>
      </c>
      <c r="AH96" s="23" t="str">
        <f t="shared" si="16"/>
        <v>pass</v>
      </c>
      <c r="AI96" t="str">
        <f t="shared" si="17"/>
        <v>pass</v>
      </c>
      <c r="AJ96" t="str">
        <f t="shared" si="18"/>
        <v>pass</v>
      </c>
      <c r="AL96" t="str">
        <f t="shared" si="10"/>
        <v>same</v>
      </c>
      <c r="AM96" t="str">
        <f t="shared" si="11"/>
        <v>pass</v>
      </c>
      <c r="AN96" s="3" t="str">
        <f t="shared" si="12"/>
        <v>not exceeded</v>
      </c>
      <c r="AO96" s="3" t="str">
        <f t="shared" si="13"/>
        <v>not exceeded</v>
      </c>
      <c r="AP96" t="str">
        <f t="shared" si="19"/>
        <v>same</v>
      </c>
      <c r="AQ96" t="str">
        <f t="shared" si="14"/>
        <v>same</v>
      </c>
    </row>
    <row r="97" spans="1:43" x14ac:dyDescent="0.3">
      <c r="A97" t="s">
        <v>219</v>
      </c>
      <c r="B97" t="s">
        <v>85</v>
      </c>
      <c r="C97" s="1">
        <v>42325</v>
      </c>
      <c r="D97">
        <v>151</v>
      </c>
      <c r="E97">
        <v>151</v>
      </c>
      <c r="F97">
        <v>94.224134848299997</v>
      </c>
      <c r="G97" t="s">
        <v>48</v>
      </c>
      <c r="H97">
        <v>17785498</v>
      </c>
      <c r="I97" t="s">
        <v>46</v>
      </c>
      <c r="J97">
        <v>905.306680803571</v>
      </c>
      <c r="K97" t="s">
        <v>46</v>
      </c>
      <c r="L97">
        <v>3.0670284097794102E-2</v>
      </c>
      <c r="M97" t="s">
        <v>48</v>
      </c>
      <c r="N97">
        <v>94.254515688810798</v>
      </c>
      <c r="O97" t="s">
        <v>48</v>
      </c>
      <c r="P97">
        <v>0.88312797251800002</v>
      </c>
      <c r="Q97">
        <v>0.8</v>
      </c>
      <c r="R97" t="s">
        <v>48</v>
      </c>
      <c r="S97">
        <v>0.91617358685600003</v>
      </c>
      <c r="T97" t="s">
        <v>48</v>
      </c>
      <c r="U97">
        <v>0.84833383068599999</v>
      </c>
      <c r="V97" t="s">
        <v>48</v>
      </c>
      <c r="W97">
        <v>0.84094804639099996</v>
      </c>
      <c r="X97" t="s">
        <v>48</v>
      </c>
      <c r="Y97" s="2">
        <v>7.95924257282E-12</v>
      </c>
      <c r="Z97" t="s">
        <v>61</v>
      </c>
      <c r="AA97">
        <v>0</v>
      </c>
      <c r="AB97">
        <v>-1.2532240966400001E-3</v>
      </c>
      <c r="AC97" t="s">
        <v>45</v>
      </c>
      <c r="AD97">
        <v>0</v>
      </c>
      <c r="AE97">
        <v>-7.2137684343300001E-4</v>
      </c>
      <c r="AF97" t="s">
        <v>45</v>
      </c>
      <c r="AG97" s="23" t="str">
        <f t="shared" si="15"/>
        <v>pass</v>
      </c>
      <c r="AH97" s="23" t="str">
        <f t="shared" si="16"/>
        <v>pass</v>
      </c>
      <c r="AI97" t="str">
        <f t="shared" si="17"/>
        <v>pass</v>
      </c>
      <c r="AJ97" t="str">
        <f t="shared" si="18"/>
        <v>pass</v>
      </c>
      <c r="AL97" t="str">
        <f t="shared" si="10"/>
        <v>same</v>
      </c>
      <c r="AM97" t="str">
        <f t="shared" si="11"/>
        <v>pass</v>
      </c>
      <c r="AN97" s="3" t="str">
        <f t="shared" si="12"/>
        <v>not exceeded</v>
      </c>
      <c r="AO97" s="3" t="str">
        <f t="shared" si="13"/>
        <v>not exceeded</v>
      </c>
      <c r="AP97" t="str">
        <f t="shared" si="19"/>
        <v>same</v>
      </c>
      <c r="AQ97" t="str">
        <f t="shared" si="14"/>
        <v>same</v>
      </c>
    </row>
    <row r="98" spans="1:43" x14ac:dyDescent="0.3">
      <c r="A98" t="s">
        <v>221</v>
      </c>
      <c r="B98" t="s">
        <v>85</v>
      </c>
      <c r="C98" s="1">
        <v>42333</v>
      </c>
      <c r="D98">
        <v>151</v>
      </c>
      <c r="E98">
        <v>151</v>
      </c>
      <c r="F98">
        <v>96.650448531699993</v>
      </c>
      <c r="G98" t="s">
        <v>48</v>
      </c>
      <c r="H98">
        <v>3965190</v>
      </c>
      <c r="I98" t="s">
        <v>46</v>
      </c>
      <c r="J98">
        <v>201.24813058035701</v>
      </c>
      <c r="K98" t="s">
        <v>47</v>
      </c>
      <c r="L98">
        <v>2.8119631971761198E-2</v>
      </c>
      <c r="M98" t="s">
        <v>48</v>
      </c>
      <c r="N98">
        <v>96.938059891006901</v>
      </c>
      <c r="O98" t="s">
        <v>48</v>
      </c>
      <c r="P98">
        <v>0.97422849212200002</v>
      </c>
      <c r="Q98">
        <v>0.8</v>
      </c>
      <c r="R98" t="s">
        <v>48</v>
      </c>
      <c r="S98">
        <v>0.98297268736099996</v>
      </c>
      <c r="T98" t="s">
        <v>48</v>
      </c>
      <c r="U98">
        <v>0.96916229046199998</v>
      </c>
      <c r="V98" t="s">
        <v>48</v>
      </c>
      <c r="W98">
        <v>0.67793689645199995</v>
      </c>
      <c r="X98" t="s">
        <v>48</v>
      </c>
      <c r="Y98">
        <v>6.9973928865599999E-2</v>
      </c>
      <c r="Z98">
        <v>3.0109458366300002E-3</v>
      </c>
      <c r="AA98">
        <v>0</v>
      </c>
      <c r="AB98">
        <v>-1.9200588731099999E-4</v>
      </c>
      <c r="AC98" t="s">
        <v>48</v>
      </c>
      <c r="AD98">
        <v>0</v>
      </c>
      <c r="AE98">
        <v>-3.23958042078E-4</v>
      </c>
      <c r="AF98" t="s">
        <v>48</v>
      </c>
      <c r="AG98" s="23" t="str">
        <f t="shared" si="15"/>
        <v>fail</v>
      </c>
      <c r="AH98" s="23" t="str">
        <f t="shared" si="16"/>
        <v>fail</v>
      </c>
      <c r="AI98" t="str">
        <f t="shared" si="17"/>
        <v>pass</v>
      </c>
      <c r="AJ98" t="str">
        <f t="shared" si="18"/>
        <v>pass</v>
      </c>
      <c r="AL98" t="str">
        <f t="shared" si="10"/>
        <v>same</v>
      </c>
      <c r="AM98" t="str">
        <f t="shared" si="11"/>
        <v>pass</v>
      </c>
      <c r="AN98" s="3" t="str">
        <f t="shared" si="12"/>
        <v>not exceeded</v>
      </c>
      <c r="AO98" s="3" t="str">
        <f t="shared" si="13"/>
        <v>not exceeded</v>
      </c>
      <c r="AP98" t="str">
        <f t="shared" si="19"/>
        <v>same</v>
      </c>
      <c r="AQ98" t="str">
        <f t="shared" si="14"/>
        <v>same</v>
      </c>
    </row>
    <row r="99" spans="1:43" x14ac:dyDescent="0.3">
      <c r="A99" t="s">
        <v>223</v>
      </c>
      <c r="B99" t="s">
        <v>43</v>
      </c>
      <c r="C99" s="1">
        <v>42334</v>
      </c>
      <c r="D99">
        <v>75</v>
      </c>
      <c r="E99">
        <v>75</v>
      </c>
      <c r="F99">
        <v>88.047697045299998</v>
      </c>
      <c r="G99" t="s">
        <v>48</v>
      </c>
      <c r="H99">
        <v>24133209</v>
      </c>
      <c r="I99" t="s">
        <v>46</v>
      </c>
      <c r="J99">
        <v>1032.20914967105</v>
      </c>
      <c r="K99" t="s">
        <v>46</v>
      </c>
      <c r="L99">
        <v>1.72888513177742E-2</v>
      </c>
      <c r="M99" t="s">
        <v>48</v>
      </c>
      <c r="N99">
        <v>87.583847237615799</v>
      </c>
      <c r="O99" t="s">
        <v>48</v>
      </c>
      <c r="P99">
        <v>0.95346235491599995</v>
      </c>
      <c r="Q99">
        <v>0.85</v>
      </c>
      <c r="R99" t="s">
        <v>48</v>
      </c>
      <c r="S99">
        <v>0.96296250697499997</v>
      </c>
      <c r="T99" t="s">
        <v>48</v>
      </c>
      <c r="U99">
        <v>0.94322865116400001</v>
      </c>
      <c r="V99" t="s">
        <v>48</v>
      </c>
      <c r="W99">
        <v>0.84094804639099996</v>
      </c>
      <c r="X99" t="s">
        <v>48</v>
      </c>
      <c r="Y99">
        <v>9.3828925755000001E-2</v>
      </c>
      <c r="Z99" s="2">
        <v>1.6996204496300001E-15</v>
      </c>
      <c r="AA99">
        <v>0</v>
      </c>
      <c r="AB99">
        <v>-4.8859641163699998E-4</v>
      </c>
      <c r="AC99" t="s">
        <v>48</v>
      </c>
      <c r="AD99">
        <v>0</v>
      </c>
      <c r="AE99">
        <v>-4.7967790655300001E-4</v>
      </c>
      <c r="AF99" t="s">
        <v>48</v>
      </c>
      <c r="AG99" s="23" t="str">
        <f t="shared" si="15"/>
        <v>pass</v>
      </c>
      <c r="AH99" s="23" t="str">
        <f t="shared" si="16"/>
        <v>pass</v>
      </c>
      <c r="AI99" t="str">
        <f t="shared" si="17"/>
        <v>pass</v>
      </c>
      <c r="AJ99" t="str">
        <f t="shared" si="18"/>
        <v>pass</v>
      </c>
      <c r="AL99" t="str">
        <f t="shared" si="10"/>
        <v>same</v>
      </c>
      <c r="AM99" t="str">
        <f t="shared" si="11"/>
        <v>pass</v>
      </c>
      <c r="AN99" s="3" t="str">
        <f t="shared" si="12"/>
        <v>not exceeded</v>
      </c>
      <c r="AO99" s="3" t="str">
        <f t="shared" si="13"/>
        <v>not exceeded</v>
      </c>
      <c r="AP99" t="str">
        <f t="shared" si="19"/>
        <v>same</v>
      </c>
      <c r="AQ99" t="str">
        <f t="shared" si="14"/>
        <v>same</v>
      </c>
    </row>
    <row r="100" spans="1:43" x14ac:dyDescent="0.3">
      <c r="A100" t="s">
        <v>224</v>
      </c>
      <c r="B100" t="s">
        <v>85</v>
      </c>
      <c r="C100" s="1">
        <v>42334</v>
      </c>
      <c r="D100">
        <v>75</v>
      </c>
      <c r="E100">
        <v>75</v>
      </c>
      <c r="F100">
        <v>94.021732596899994</v>
      </c>
      <c r="G100" t="s">
        <v>48</v>
      </c>
      <c r="H100">
        <v>24949166</v>
      </c>
      <c r="I100" t="s">
        <v>46</v>
      </c>
      <c r="J100">
        <v>1025.48290789473</v>
      </c>
      <c r="K100" t="s">
        <v>46</v>
      </c>
      <c r="L100">
        <v>2.96555274429329E-2</v>
      </c>
      <c r="M100" t="s">
        <v>48</v>
      </c>
      <c r="N100">
        <v>93.808298572190907</v>
      </c>
      <c r="O100" t="s">
        <v>48</v>
      </c>
      <c r="P100">
        <v>0.96822286133400004</v>
      </c>
      <c r="Q100">
        <v>0.85</v>
      </c>
      <c r="R100" t="s">
        <v>48</v>
      </c>
      <c r="S100">
        <v>0.97531885434599996</v>
      </c>
      <c r="T100" t="s">
        <v>48</v>
      </c>
      <c r="U100">
        <v>0.96184616191200001</v>
      </c>
      <c r="V100" t="s">
        <v>48</v>
      </c>
      <c r="W100">
        <v>0.95412926422199995</v>
      </c>
      <c r="X100" t="s">
        <v>48</v>
      </c>
      <c r="Y100">
        <v>0.19219668032600001</v>
      </c>
      <c r="Z100" t="s">
        <v>61</v>
      </c>
      <c r="AA100">
        <v>0</v>
      </c>
      <c r="AB100">
        <v>-3.0116585208799998E-4</v>
      </c>
      <c r="AC100" t="s">
        <v>48</v>
      </c>
      <c r="AD100">
        <v>0</v>
      </c>
      <c r="AE100">
        <v>-3.3189306389299998E-4</v>
      </c>
      <c r="AF100" t="s">
        <v>48</v>
      </c>
      <c r="AG100" s="23" t="str">
        <f t="shared" si="15"/>
        <v>pass</v>
      </c>
      <c r="AH100" s="23" t="str">
        <f t="shared" si="16"/>
        <v>pass</v>
      </c>
      <c r="AI100" t="str">
        <f t="shared" si="17"/>
        <v>pass</v>
      </c>
      <c r="AJ100" t="str">
        <f t="shared" si="18"/>
        <v>pass</v>
      </c>
      <c r="AL100" t="str">
        <f t="shared" si="10"/>
        <v>same</v>
      </c>
      <c r="AM100" t="str">
        <f t="shared" si="11"/>
        <v>pass</v>
      </c>
      <c r="AN100" s="3" t="str">
        <f t="shared" si="12"/>
        <v>not exceeded</v>
      </c>
      <c r="AO100" s="3" t="str">
        <f t="shared" si="13"/>
        <v>not exceeded</v>
      </c>
      <c r="AP100" t="str">
        <f t="shared" si="19"/>
        <v>same</v>
      </c>
      <c r="AQ100" t="str">
        <f t="shared" si="14"/>
        <v>same</v>
      </c>
    </row>
    <row r="101" spans="1:43" x14ac:dyDescent="0.3">
      <c r="A101" t="s">
        <v>226</v>
      </c>
      <c r="B101" t="s">
        <v>43</v>
      </c>
      <c r="C101" s="1">
        <v>42335</v>
      </c>
      <c r="D101">
        <v>75</v>
      </c>
      <c r="E101">
        <v>75</v>
      </c>
      <c r="F101">
        <v>90.538954495200002</v>
      </c>
      <c r="G101" t="s">
        <v>48</v>
      </c>
      <c r="H101">
        <v>24073552</v>
      </c>
      <c r="I101" t="s">
        <v>46</v>
      </c>
      <c r="J101">
        <v>1002.82648190789</v>
      </c>
      <c r="K101" t="s">
        <v>46</v>
      </c>
      <c r="L101">
        <v>2.2959187527919599E-2</v>
      </c>
      <c r="M101" t="s">
        <v>48</v>
      </c>
      <c r="N101">
        <v>90.088876565124906</v>
      </c>
      <c r="O101" t="s">
        <v>48</v>
      </c>
      <c r="P101">
        <v>0.95458333093900005</v>
      </c>
      <c r="Q101">
        <v>0.85</v>
      </c>
      <c r="R101" t="s">
        <v>48</v>
      </c>
      <c r="S101">
        <v>0.96258212276599997</v>
      </c>
      <c r="T101" t="s">
        <v>48</v>
      </c>
      <c r="U101">
        <v>0.94624984464299999</v>
      </c>
      <c r="V101" t="s">
        <v>48</v>
      </c>
      <c r="W101">
        <v>0.95412926422199995</v>
      </c>
      <c r="X101" t="s">
        <v>48</v>
      </c>
      <c r="Y101">
        <v>0.124299908284</v>
      </c>
      <c r="Z101" t="s">
        <v>61</v>
      </c>
      <c r="AA101">
        <v>0</v>
      </c>
      <c r="AB101">
        <v>-5.7536143345700004E-4</v>
      </c>
      <c r="AC101" t="s">
        <v>45</v>
      </c>
      <c r="AD101">
        <v>0</v>
      </c>
      <c r="AE101">
        <v>-5.1622232529299999E-4</v>
      </c>
      <c r="AF101" t="s">
        <v>45</v>
      </c>
      <c r="AG101" s="23" t="str">
        <f t="shared" si="15"/>
        <v>pass</v>
      </c>
      <c r="AH101" s="23" t="str">
        <f t="shared" si="16"/>
        <v>pass</v>
      </c>
      <c r="AI101" t="str">
        <f t="shared" si="17"/>
        <v>pass</v>
      </c>
      <c r="AJ101" t="str">
        <f t="shared" si="18"/>
        <v>pass</v>
      </c>
      <c r="AL101" t="str">
        <f t="shared" si="10"/>
        <v>same</v>
      </c>
      <c r="AM101" t="str">
        <f t="shared" si="11"/>
        <v>pass</v>
      </c>
      <c r="AN101" s="3" t="str">
        <f t="shared" si="12"/>
        <v>not exceeded</v>
      </c>
      <c r="AO101" s="3" t="str">
        <f t="shared" si="13"/>
        <v>not exceeded</v>
      </c>
      <c r="AP101" t="str">
        <f t="shared" si="19"/>
        <v>same</v>
      </c>
      <c r="AQ101" t="str">
        <f t="shared" si="14"/>
        <v>same</v>
      </c>
    </row>
    <row r="102" spans="1:43" x14ac:dyDescent="0.3">
      <c r="A102" t="s">
        <v>227</v>
      </c>
      <c r="B102" t="s">
        <v>85</v>
      </c>
      <c r="C102" s="1">
        <v>42339</v>
      </c>
      <c r="D102">
        <v>151</v>
      </c>
      <c r="E102">
        <v>151</v>
      </c>
      <c r="F102">
        <v>93.147036526799994</v>
      </c>
      <c r="G102" t="s">
        <v>48</v>
      </c>
      <c r="H102">
        <v>20354768</v>
      </c>
      <c r="I102" t="s">
        <v>46</v>
      </c>
      <c r="J102">
        <v>1062.14038616071</v>
      </c>
      <c r="K102" t="s">
        <v>58</v>
      </c>
      <c r="L102">
        <v>1.99289816362637E-2</v>
      </c>
      <c r="M102" t="s">
        <v>48</v>
      </c>
      <c r="N102">
        <v>93.627715041332905</v>
      </c>
      <c r="O102" t="s">
        <v>48</v>
      </c>
      <c r="P102">
        <v>0.95728713036900004</v>
      </c>
      <c r="Q102">
        <v>0.8</v>
      </c>
      <c r="R102" t="s">
        <v>48</v>
      </c>
      <c r="S102">
        <v>0.96997237187999996</v>
      </c>
      <c r="T102" t="s">
        <v>48</v>
      </c>
      <c r="U102">
        <v>0.944853730429</v>
      </c>
      <c r="V102" t="s">
        <v>48</v>
      </c>
      <c r="W102">
        <v>0.95412926422199995</v>
      </c>
      <c r="X102" t="s">
        <v>48</v>
      </c>
      <c r="Y102" s="2">
        <v>2.00417094754E-9</v>
      </c>
      <c r="Z102" t="s">
        <v>61</v>
      </c>
      <c r="AA102">
        <v>0</v>
      </c>
      <c r="AB102">
        <v>-2.20884542176E-4</v>
      </c>
      <c r="AC102" t="s">
        <v>48</v>
      </c>
      <c r="AD102">
        <v>0</v>
      </c>
      <c r="AE102">
        <v>-3.64600697324E-4</v>
      </c>
      <c r="AF102" t="s">
        <v>48</v>
      </c>
      <c r="AG102" s="23" t="str">
        <f t="shared" si="15"/>
        <v>pass</v>
      </c>
      <c r="AH102" s="23" t="str">
        <f t="shared" si="16"/>
        <v>pass</v>
      </c>
      <c r="AI102" t="str">
        <f t="shared" si="17"/>
        <v>pass</v>
      </c>
      <c r="AJ102" t="str">
        <f t="shared" si="18"/>
        <v>pass</v>
      </c>
      <c r="AL102" t="str">
        <f t="shared" si="10"/>
        <v>same</v>
      </c>
      <c r="AM102" t="str">
        <f t="shared" si="11"/>
        <v>pass</v>
      </c>
      <c r="AN102" s="3" t="str">
        <f t="shared" si="12"/>
        <v>not exceeded</v>
      </c>
      <c r="AO102" s="3" t="str">
        <f t="shared" si="13"/>
        <v>not exceeded</v>
      </c>
      <c r="AP102" t="str">
        <f t="shared" si="19"/>
        <v>same</v>
      </c>
      <c r="AQ102" t="str">
        <f t="shared" si="14"/>
        <v>same</v>
      </c>
    </row>
    <row r="103" spans="1:43" x14ac:dyDescent="0.3">
      <c r="A103" t="s">
        <v>228</v>
      </c>
      <c r="B103" t="s">
        <v>43</v>
      </c>
      <c r="C103" s="1">
        <v>42341</v>
      </c>
      <c r="D103">
        <v>151</v>
      </c>
      <c r="E103">
        <v>151</v>
      </c>
      <c r="F103">
        <v>86.162169955099998</v>
      </c>
      <c r="G103" t="s">
        <v>48</v>
      </c>
      <c r="H103">
        <v>16734072</v>
      </c>
      <c r="I103" t="s">
        <v>46</v>
      </c>
      <c r="J103">
        <v>890.06572991071403</v>
      </c>
      <c r="K103" t="s">
        <v>58</v>
      </c>
      <c r="L103">
        <v>4.8268859126876999E-2</v>
      </c>
      <c r="M103" t="s">
        <v>48</v>
      </c>
      <c r="N103">
        <v>84.236135601334993</v>
      </c>
      <c r="O103" t="s">
        <v>48</v>
      </c>
      <c r="P103">
        <v>0.92677964221800002</v>
      </c>
      <c r="Q103">
        <v>0.8</v>
      </c>
      <c r="R103" t="s">
        <v>48</v>
      </c>
      <c r="S103">
        <v>0.94416356280400004</v>
      </c>
      <c r="T103" t="s">
        <v>48</v>
      </c>
      <c r="U103">
        <v>0.90681103711199995</v>
      </c>
      <c r="V103" t="s">
        <v>48</v>
      </c>
      <c r="W103">
        <v>0.95412926422199995</v>
      </c>
      <c r="X103" t="s">
        <v>48</v>
      </c>
      <c r="Y103" s="2">
        <v>1.2133542212599999E-6</v>
      </c>
      <c r="Z103" t="s">
        <v>61</v>
      </c>
      <c r="AA103">
        <v>0</v>
      </c>
      <c r="AB103">
        <v>-3.6369716406300001E-4</v>
      </c>
      <c r="AC103" t="s">
        <v>48</v>
      </c>
      <c r="AD103">
        <v>0</v>
      </c>
      <c r="AE103">
        <v>-6.50958249542E-4</v>
      </c>
      <c r="AF103" t="s">
        <v>45</v>
      </c>
      <c r="AG103" s="23" t="str">
        <f t="shared" si="15"/>
        <v>pass</v>
      </c>
      <c r="AH103" s="23" t="str">
        <f t="shared" si="16"/>
        <v>pass</v>
      </c>
      <c r="AI103" t="str">
        <f t="shared" si="17"/>
        <v>pass</v>
      </c>
      <c r="AJ103" t="str">
        <f t="shared" si="18"/>
        <v>pass</v>
      </c>
      <c r="AL103" t="str">
        <f t="shared" si="10"/>
        <v>same</v>
      </c>
      <c r="AM103" t="str">
        <f t="shared" si="11"/>
        <v>pass</v>
      </c>
      <c r="AN103" s="3" t="str">
        <f t="shared" si="12"/>
        <v>not exceeded</v>
      </c>
      <c r="AO103" s="3" t="str">
        <f t="shared" si="13"/>
        <v>not exceeded</v>
      </c>
      <c r="AP103" t="str">
        <f t="shared" si="19"/>
        <v>same</v>
      </c>
      <c r="AQ103" t="str">
        <f t="shared" si="14"/>
        <v>diff</v>
      </c>
    </row>
    <row r="104" spans="1:43" x14ac:dyDescent="0.3">
      <c r="A104" t="s">
        <v>230</v>
      </c>
      <c r="B104" t="s">
        <v>43</v>
      </c>
      <c r="C104" s="1">
        <v>42346</v>
      </c>
      <c r="D104">
        <v>151</v>
      </c>
      <c r="E104">
        <v>151</v>
      </c>
      <c r="F104">
        <v>97.440917600600002</v>
      </c>
      <c r="G104" t="s">
        <v>48</v>
      </c>
      <c r="H104">
        <v>5807543</v>
      </c>
      <c r="I104" t="s">
        <v>46</v>
      </c>
      <c r="J104">
        <v>293.20638392857097</v>
      </c>
      <c r="K104" t="s">
        <v>47</v>
      </c>
      <c r="L104">
        <v>3.6816969560701199E-2</v>
      </c>
      <c r="M104" t="s">
        <v>48</v>
      </c>
      <c r="N104">
        <v>97.448568300021606</v>
      </c>
      <c r="O104" t="s">
        <v>48</v>
      </c>
      <c r="P104">
        <v>0.96505398573599999</v>
      </c>
      <c r="Q104">
        <v>0.8</v>
      </c>
      <c r="R104" t="s">
        <v>48</v>
      </c>
      <c r="S104">
        <v>0.97299516136399999</v>
      </c>
      <c r="T104" t="s">
        <v>48</v>
      </c>
      <c r="U104">
        <v>0.957859050293</v>
      </c>
      <c r="V104" t="s">
        <v>48</v>
      </c>
      <c r="W104">
        <v>0.95412926422199995</v>
      </c>
      <c r="X104" t="s">
        <v>48</v>
      </c>
      <c r="Y104">
        <v>0.129368767833</v>
      </c>
      <c r="Z104" t="s">
        <v>61</v>
      </c>
      <c r="AA104">
        <v>0</v>
      </c>
      <c r="AB104">
        <v>-3.6542158271799999E-4</v>
      </c>
      <c r="AC104" t="s">
        <v>48</v>
      </c>
      <c r="AD104">
        <v>0</v>
      </c>
      <c r="AE104">
        <v>-4.3495768909600002E-4</v>
      </c>
      <c r="AF104" t="s">
        <v>48</v>
      </c>
      <c r="AG104" s="23" t="str">
        <f t="shared" si="15"/>
        <v>fail</v>
      </c>
      <c r="AH104" s="23" t="str">
        <f t="shared" si="16"/>
        <v>fail</v>
      </c>
      <c r="AI104" t="str">
        <f t="shared" si="17"/>
        <v>pass</v>
      </c>
      <c r="AJ104" t="str">
        <f t="shared" si="18"/>
        <v>pass</v>
      </c>
      <c r="AL104" t="str">
        <f t="shared" si="10"/>
        <v>same</v>
      </c>
      <c r="AM104" t="str">
        <f t="shared" si="11"/>
        <v>pass</v>
      </c>
      <c r="AN104" s="3" t="str">
        <f t="shared" si="12"/>
        <v>not exceeded</v>
      </c>
      <c r="AO104" s="3" t="str">
        <f t="shared" si="13"/>
        <v>not exceeded</v>
      </c>
      <c r="AP104" t="str">
        <f t="shared" si="19"/>
        <v>same</v>
      </c>
      <c r="AQ104" t="str">
        <f t="shared" si="14"/>
        <v>same</v>
      </c>
    </row>
    <row r="105" spans="1:43" x14ac:dyDescent="0.3">
      <c r="A105" t="s">
        <v>231</v>
      </c>
      <c r="B105" t="s">
        <v>85</v>
      </c>
      <c r="C105" s="1">
        <v>42348</v>
      </c>
      <c r="D105">
        <v>151</v>
      </c>
      <c r="E105">
        <v>151</v>
      </c>
      <c r="F105">
        <v>91.752586765499998</v>
      </c>
      <c r="G105" t="s">
        <v>48</v>
      </c>
      <c r="H105">
        <v>18225198</v>
      </c>
      <c r="I105" t="s">
        <v>46</v>
      </c>
      <c r="J105">
        <v>951.63533035714204</v>
      </c>
      <c r="K105" t="s">
        <v>58</v>
      </c>
      <c r="L105">
        <v>4.9607883314839403E-2</v>
      </c>
      <c r="M105" t="s">
        <v>48</v>
      </c>
      <c r="N105">
        <v>91.493396455588893</v>
      </c>
      <c r="O105" t="s">
        <v>48</v>
      </c>
      <c r="P105">
        <v>0.93901602070500001</v>
      </c>
      <c r="Q105">
        <v>0.8</v>
      </c>
      <c r="R105" t="s">
        <v>48</v>
      </c>
      <c r="S105">
        <v>0.955645097838</v>
      </c>
      <c r="T105" t="s">
        <v>48</v>
      </c>
      <c r="U105">
        <v>0.92065747006499998</v>
      </c>
      <c r="V105" t="s">
        <v>48</v>
      </c>
      <c r="W105">
        <v>0.95412926422199995</v>
      </c>
      <c r="X105" t="s">
        <v>48</v>
      </c>
      <c r="Y105" s="2">
        <v>6.5735774234200006E-5</v>
      </c>
      <c r="Z105" t="s">
        <v>61</v>
      </c>
      <c r="AA105">
        <v>0</v>
      </c>
      <c r="AB105">
        <v>-4.0901687012200001E-4</v>
      </c>
      <c r="AC105" t="s">
        <v>48</v>
      </c>
      <c r="AD105">
        <v>0</v>
      </c>
      <c r="AE105">
        <v>-7.2147373905999998E-4</v>
      </c>
      <c r="AF105" t="s">
        <v>45</v>
      </c>
      <c r="AG105" s="23" t="str">
        <f t="shared" si="15"/>
        <v>pass</v>
      </c>
      <c r="AH105" s="23" t="str">
        <f t="shared" si="16"/>
        <v>pass</v>
      </c>
      <c r="AI105" t="str">
        <f t="shared" si="17"/>
        <v>pass</v>
      </c>
      <c r="AJ105" t="str">
        <f t="shared" si="18"/>
        <v>pass</v>
      </c>
      <c r="AL105" t="str">
        <f t="shared" si="10"/>
        <v>same</v>
      </c>
      <c r="AM105" t="str">
        <f t="shared" si="11"/>
        <v>pass</v>
      </c>
      <c r="AN105" s="3" t="str">
        <f t="shared" si="12"/>
        <v>not exceeded</v>
      </c>
      <c r="AO105" s="3" t="str">
        <f t="shared" si="13"/>
        <v>not exceeded</v>
      </c>
      <c r="AP105" t="str">
        <f t="shared" si="19"/>
        <v>same</v>
      </c>
      <c r="AQ105" t="str">
        <f t="shared" si="14"/>
        <v>diff</v>
      </c>
    </row>
    <row r="106" spans="1:43" x14ac:dyDescent="0.3">
      <c r="A106" t="s">
        <v>232</v>
      </c>
      <c r="B106" t="s">
        <v>43</v>
      </c>
      <c r="C106" s="1">
        <v>42354</v>
      </c>
      <c r="D106">
        <v>151</v>
      </c>
      <c r="E106">
        <v>151</v>
      </c>
      <c r="F106">
        <v>93.727882837199999</v>
      </c>
      <c r="G106" t="s">
        <v>48</v>
      </c>
      <c r="H106">
        <v>17003866</v>
      </c>
      <c r="I106" t="s">
        <v>46</v>
      </c>
      <c r="J106">
        <v>880.71034821428498</v>
      </c>
      <c r="K106" t="s">
        <v>46</v>
      </c>
      <c r="L106">
        <v>3.67448011626497E-2</v>
      </c>
      <c r="M106" t="s">
        <v>48</v>
      </c>
      <c r="N106">
        <v>93.964202606038498</v>
      </c>
      <c r="O106" t="s">
        <v>48</v>
      </c>
      <c r="P106">
        <v>0.94990950881400005</v>
      </c>
      <c r="Q106">
        <v>0.8</v>
      </c>
      <c r="R106" t="s">
        <v>48</v>
      </c>
      <c r="S106">
        <v>0.96256890455800004</v>
      </c>
      <c r="T106" t="s">
        <v>48</v>
      </c>
      <c r="U106">
        <v>0.93699710204499997</v>
      </c>
      <c r="V106" t="s">
        <v>48</v>
      </c>
      <c r="W106">
        <v>0.95412926422199995</v>
      </c>
      <c r="X106" t="s">
        <v>48</v>
      </c>
      <c r="Y106" s="2">
        <v>4.5632568731700001E-6</v>
      </c>
      <c r="Z106" t="s">
        <v>61</v>
      </c>
      <c r="AA106">
        <v>0</v>
      </c>
      <c r="AB106">
        <v>-3.5202591800499998E-4</v>
      </c>
      <c r="AC106" t="s">
        <v>48</v>
      </c>
      <c r="AD106">
        <v>0</v>
      </c>
      <c r="AE106">
        <v>-5.7531567579400004E-4</v>
      </c>
      <c r="AF106" t="s">
        <v>45</v>
      </c>
      <c r="AG106" s="23" t="str">
        <f t="shared" si="15"/>
        <v>pass</v>
      </c>
      <c r="AH106" s="23" t="str">
        <f t="shared" si="16"/>
        <v>pass</v>
      </c>
      <c r="AI106" t="str">
        <f t="shared" si="17"/>
        <v>pass</v>
      </c>
      <c r="AJ106" t="str">
        <f t="shared" si="18"/>
        <v>pass</v>
      </c>
      <c r="AL106" t="str">
        <f t="shared" si="10"/>
        <v>same</v>
      </c>
      <c r="AM106" t="str">
        <f t="shared" si="11"/>
        <v>pass</v>
      </c>
      <c r="AN106" s="3" t="str">
        <f t="shared" si="12"/>
        <v>not exceeded</v>
      </c>
      <c r="AO106" s="3" t="str">
        <f t="shared" si="13"/>
        <v>not exceeded</v>
      </c>
      <c r="AP106" t="str">
        <f t="shared" si="19"/>
        <v>same</v>
      </c>
      <c r="AQ106" t="str">
        <f t="shared" si="14"/>
        <v>diff</v>
      </c>
    </row>
    <row r="107" spans="1:43" x14ac:dyDescent="0.3">
      <c r="A107" t="s">
        <v>234</v>
      </c>
      <c r="B107" t="s">
        <v>85</v>
      </c>
      <c r="C107" s="1">
        <v>42355</v>
      </c>
      <c r="D107">
        <v>151</v>
      </c>
      <c r="E107">
        <v>151</v>
      </c>
      <c r="F107">
        <v>58.354217730899997</v>
      </c>
      <c r="G107" t="s">
        <v>45</v>
      </c>
      <c r="H107">
        <v>4092271</v>
      </c>
      <c r="I107" t="s">
        <v>46</v>
      </c>
      <c r="J107">
        <v>204.08912548828101</v>
      </c>
      <c r="K107" t="s">
        <v>47</v>
      </c>
      <c r="L107">
        <v>0.28006978094868601</v>
      </c>
      <c r="M107" t="s">
        <v>45</v>
      </c>
      <c r="N107">
        <v>55.659412996892698</v>
      </c>
      <c r="O107" t="s">
        <v>45</v>
      </c>
      <c r="P107">
        <v>0.92478245871499998</v>
      </c>
      <c r="Q107">
        <v>0.8</v>
      </c>
      <c r="R107" t="s">
        <v>48</v>
      </c>
      <c r="S107">
        <v>0.94271373995899999</v>
      </c>
      <c r="T107" t="s">
        <v>48</v>
      </c>
      <c r="U107">
        <v>0.910613678082</v>
      </c>
      <c r="V107" t="s">
        <v>48</v>
      </c>
      <c r="W107">
        <v>0.84094804639099996</v>
      </c>
      <c r="X107" t="s">
        <v>48</v>
      </c>
      <c r="Y107">
        <v>1.6952055589299998E-2</v>
      </c>
      <c r="Z107">
        <v>2.9975344601099998E-4</v>
      </c>
      <c r="AA107">
        <v>0</v>
      </c>
      <c r="AB107">
        <v>-4.1345691747999999E-4</v>
      </c>
      <c r="AC107" t="s">
        <v>48</v>
      </c>
      <c r="AD107">
        <v>0</v>
      </c>
      <c r="AE107">
        <v>-7.6262668669499999E-4</v>
      </c>
      <c r="AF107" t="s">
        <v>45</v>
      </c>
      <c r="AG107" s="23" t="str">
        <f t="shared" si="15"/>
        <v>fail</v>
      </c>
      <c r="AH107" s="23" t="str">
        <f t="shared" si="16"/>
        <v>fail</v>
      </c>
      <c r="AI107" t="str">
        <f t="shared" si="17"/>
        <v>fail</v>
      </c>
      <c r="AJ107" t="str">
        <f t="shared" si="18"/>
        <v>fail</v>
      </c>
      <c r="AL107" t="str">
        <f t="shared" si="10"/>
        <v>same</v>
      </c>
      <c r="AM107" t="str">
        <f t="shared" si="11"/>
        <v>pass</v>
      </c>
      <c r="AN107" s="3" t="str">
        <f t="shared" si="12"/>
        <v>not exceeded</v>
      </c>
      <c r="AO107" s="3" t="str">
        <f t="shared" si="13"/>
        <v>not exceeded</v>
      </c>
      <c r="AP107" t="str">
        <f t="shared" si="19"/>
        <v>same</v>
      </c>
      <c r="AQ107" t="str">
        <f t="shared" si="14"/>
        <v>diff</v>
      </c>
    </row>
    <row r="108" spans="1:43" x14ac:dyDescent="0.3">
      <c r="A108" t="s">
        <v>235</v>
      </c>
      <c r="B108" t="s">
        <v>43</v>
      </c>
      <c r="C108" s="1">
        <v>42361</v>
      </c>
      <c r="D108">
        <v>75</v>
      </c>
      <c r="E108">
        <v>75</v>
      </c>
      <c r="F108">
        <v>92.613190395800004</v>
      </c>
      <c r="G108" t="s">
        <v>48</v>
      </c>
      <c r="H108">
        <v>23635202</v>
      </c>
      <c r="I108" t="s">
        <v>46</v>
      </c>
      <c r="J108">
        <v>977.03591776315704</v>
      </c>
      <c r="K108" t="s">
        <v>46</v>
      </c>
      <c r="L108">
        <v>1.68597526073202E-2</v>
      </c>
      <c r="M108" t="s">
        <v>48</v>
      </c>
      <c r="N108">
        <v>92.231783316835504</v>
      </c>
      <c r="O108" t="s">
        <v>48</v>
      </c>
      <c r="P108">
        <v>0.94189343858999997</v>
      </c>
      <c r="Q108">
        <v>0.85</v>
      </c>
      <c r="R108" t="s">
        <v>48</v>
      </c>
      <c r="S108">
        <v>0.96570195253699997</v>
      </c>
      <c r="T108" t="s">
        <v>48</v>
      </c>
      <c r="U108">
        <v>0.91522151520700001</v>
      </c>
      <c r="V108" t="s">
        <v>48</v>
      </c>
      <c r="W108">
        <v>0.50765795335700004</v>
      </c>
      <c r="X108" t="s">
        <v>48</v>
      </c>
      <c r="Y108" s="2">
        <v>8.2817229764900001E-14</v>
      </c>
      <c r="Z108" t="s">
        <v>61</v>
      </c>
      <c r="AA108">
        <v>0</v>
      </c>
      <c r="AB108">
        <v>-7.0693039152000005E-4</v>
      </c>
      <c r="AC108" t="s">
        <v>45</v>
      </c>
      <c r="AD108">
        <v>1</v>
      </c>
      <c r="AE108">
        <v>-1.8884238739899999E-3</v>
      </c>
      <c r="AF108" t="s">
        <v>45</v>
      </c>
      <c r="AG108" s="23" t="str">
        <f t="shared" si="15"/>
        <v>pass</v>
      </c>
      <c r="AH108" s="23" t="str">
        <f t="shared" si="16"/>
        <v>pass</v>
      </c>
      <c r="AI108" t="str">
        <f t="shared" si="17"/>
        <v>pass</v>
      </c>
      <c r="AJ108" t="str">
        <f t="shared" si="18"/>
        <v>pass</v>
      </c>
      <c r="AL108" t="str">
        <f t="shared" si="10"/>
        <v>same</v>
      </c>
      <c r="AM108" t="str">
        <f t="shared" si="11"/>
        <v>pass</v>
      </c>
      <c r="AN108" s="3" t="str">
        <f t="shared" si="12"/>
        <v>not exceeded</v>
      </c>
      <c r="AO108" s="3" t="str">
        <f t="shared" si="13"/>
        <v>not exceeded</v>
      </c>
      <c r="AP108" t="str">
        <f t="shared" si="19"/>
        <v>same</v>
      </c>
      <c r="AQ108" t="str">
        <f t="shared" si="14"/>
        <v>same</v>
      </c>
    </row>
    <row r="109" spans="1:43" x14ac:dyDescent="0.3">
      <c r="A109" t="s">
        <v>236</v>
      </c>
      <c r="B109" t="s">
        <v>85</v>
      </c>
      <c r="C109" s="1">
        <v>42361</v>
      </c>
      <c r="D109">
        <v>75</v>
      </c>
      <c r="E109">
        <v>75</v>
      </c>
      <c r="F109">
        <v>87.7109957511</v>
      </c>
      <c r="G109" t="s">
        <v>48</v>
      </c>
      <c r="H109">
        <v>26108005</v>
      </c>
      <c r="I109" t="s">
        <v>46</v>
      </c>
      <c r="J109">
        <v>1077.9707006578899</v>
      </c>
      <c r="K109" t="s">
        <v>58</v>
      </c>
      <c r="L109">
        <v>1.5685663965038399E-2</v>
      </c>
      <c r="M109" t="s">
        <v>48</v>
      </c>
      <c r="N109">
        <v>87.831060817818795</v>
      </c>
      <c r="O109" t="s">
        <v>48</v>
      </c>
      <c r="P109">
        <v>0.92979355798200003</v>
      </c>
      <c r="Q109">
        <v>0.85</v>
      </c>
      <c r="R109" t="s">
        <v>48</v>
      </c>
      <c r="S109">
        <v>0.945453462262</v>
      </c>
      <c r="T109" t="s">
        <v>48</v>
      </c>
      <c r="U109">
        <v>0.91099963351000002</v>
      </c>
      <c r="V109" t="s">
        <v>48</v>
      </c>
      <c r="W109">
        <v>0.95412926422199995</v>
      </c>
      <c r="X109" t="s">
        <v>48</v>
      </c>
      <c r="Y109" s="2">
        <v>1.0013712906200001E-6</v>
      </c>
      <c r="Z109" s="2">
        <v>6.7598779346900007E-86</v>
      </c>
      <c r="AA109">
        <v>0</v>
      </c>
      <c r="AB109">
        <v>-9.3076496930200004E-4</v>
      </c>
      <c r="AC109" t="s">
        <v>45</v>
      </c>
      <c r="AD109">
        <v>0</v>
      </c>
      <c r="AE109">
        <v>-1.13689705263E-3</v>
      </c>
      <c r="AF109" t="s">
        <v>45</v>
      </c>
      <c r="AG109" s="23" t="str">
        <f t="shared" si="15"/>
        <v>pass</v>
      </c>
      <c r="AH109" s="23" t="str">
        <f t="shared" si="16"/>
        <v>pass</v>
      </c>
      <c r="AI109" t="str">
        <f t="shared" si="17"/>
        <v>pass</v>
      </c>
      <c r="AJ109" t="str">
        <f t="shared" si="18"/>
        <v>pass</v>
      </c>
      <c r="AL109" t="str">
        <f t="shared" si="10"/>
        <v>same</v>
      </c>
      <c r="AM109" t="str">
        <f t="shared" si="11"/>
        <v>pass</v>
      </c>
      <c r="AN109" s="3" t="str">
        <f t="shared" si="12"/>
        <v>not exceeded</v>
      </c>
      <c r="AO109" s="3" t="str">
        <f t="shared" si="13"/>
        <v>not exceeded</v>
      </c>
      <c r="AP109" t="str">
        <f t="shared" si="19"/>
        <v>same</v>
      </c>
      <c r="AQ109" t="str">
        <f t="shared" si="14"/>
        <v>same</v>
      </c>
    </row>
    <row r="110" spans="1:43" x14ac:dyDescent="0.3">
      <c r="A110" t="s">
        <v>238</v>
      </c>
      <c r="B110" t="s">
        <v>85</v>
      </c>
      <c r="C110" s="1">
        <v>42369</v>
      </c>
      <c r="D110">
        <v>75</v>
      </c>
      <c r="E110">
        <v>75</v>
      </c>
      <c r="F110">
        <v>88.623370735400002</v>
      </c>
      <c r="G110" t="s">
        <v>48</v>
      </c>
      <c r="H110">
        <v>30986761</v>
      </c>
      <c r="I110" t="s">
        <v>46</v>
      </c>
      <c r="J110">
        <v>1292.1540625</v>
      </c>
      <c r="K110" t="s">
        <v>86</v>
      </c>
      <c r="L110">
        <v>4.35623738986552E-2</v>
      </c>
      <c r="M110" t="s">
        <v>48</v>
      </c>
      <c r="N110">
        <v>89.278037625793701</v>
      </c>
      <c r="O110" t="s">
        <v>48</v>
      </c>
      <c r="P110">
        <v>0.93779189515100003</v>
      </c>
      <c r="Q110">
        <v>0.85</v>
      </c>
      <c r="R110" t="s">
        <v>48</v>
      </c>
      <c r="S110">
        <v>0.95902959116399999</v>
      </c>
      <c r="T110" t="s">
        <v>48</v>
      </c>
      <c r="U110">
        <v>0.91501374108300004</v>
      </c>
      <c r="V110" t="s">
        <v>48</v>
      </c>
      <c r="W110">
        <v>0.95412926422199995</v>
      </c>
      <c r="X110" t="s">
        <v>48</v>
      </c>
      <c r="Y110" s="2">
        <v>2.2199667607199999E-8</v>
      </c>
      <c r="Z110" t="s">
        <v>61</v>
      </c>
      <c r="AA110">
        <v>0</v>
      </c>
      <c r="AB110">
        <v>-5.5157093808700004E-4</v>
      </c>
      <c r="AC110" t="s">
        <v>45</v>
      </c>
      <c r="AD110">
        <v>0</v>
      </c>
      <c r="AE110">
        <v>-6.2884728046699997E-4</v>
      </c>
      <c r="AF110" t="s">
        <v>45</v>
      </c>
      <c r="AG110" s="23" t="str">
        <f t="shared" si="15"/>
        <v>pass</v>
      </c>
      <c r="AH110" s="23" t="str">
        <f t="shared" si="16"/>
        <v>pass</v>
      </c>
      <c r="AI110" t="str">
        <f t="shared" si="17"/>
        <v>pass</v>
      </c>
      <c r="AJ110" t="str">
        <f t="shared" si="18"/>
        <v>pass</v>
      </c>
      <c r="AL110" t="str">
        <f t="shared" si="10"/>
        <v>same</v>
      </c>
      <c r="AM110" t="str">
        <f t="shared" si="11"/>
        <v>pass</v>
      </c>
      <c r="AN110" s="3" t="str">
        <f t="shared" si="12"/>
        <v>not exceeded</v>
      </c>
      <c r="AO110" s="3" t="str">
        <f t="shared" si="13"/>
        <v>not exceeded</v>
      </c>
      <c r="AP110" t="str">
        <f t="shared" si="19"/>
        <v>same</v>
      </c>
      <c r="AQ110" t="str">
        <f t="shared" si="14"/>
        <v>same</v>
      </c>
    </row>
    <row r="111" spans="1:43" x14ac:dyDescent="0.3">
      <c r="A111" t="s">
        <v>240</v>
      </c>
      <c r="B111" t="s">
        <v>43</v>
      </c>
      <c r="C111" s="1">
        <v>42376</v>
      </c>
      <c r="D111">
        <v>75</v>
      </c>
      <c r="E111">
        <v>75</v>
      </c>
      <c r="F111">
        <v>87.911745142499996</v>
      </c>
      <c r="G111" t="s">
        <v>48</v>
      </c>
      <c r="H111">
        <v>26044869</v>
      </c>
      <c r="I111" t="s">
        <v>46</v>
      </c>
      <c r="J111">
        <v>1123.4125542763099</v>
      </c>
      <c r="K111" t="s">
        <v>58</v>
      </c>
      <c r="L111">
        <v>1.23266044021561E-2</v>
      </c>
      <c r="M111" t="s">
        <v>48</v>
      </c>
      <c r="N111">
        <v>86.822948017958296</v>
      </c>
      <c r="O111" t="s">
        <v>48</v>
      </c>
      <c r="P111">
        <v>0.95100972586400001</v>
      </c>
      <c r="Q111">
        <v>0.85</v>
      </c>
      <c r="R111" t="s">
        <v>48</v>
      </c>
      <c r="S111">
        <v>0.96121540817399997</v>
      </c>
      <c r="T111" t="s">
        <v>48</v>
      </c>
      <c r="U111">
        <v>0.93950446208799998</v>
      </c>
      <c r="V111" t="s">
        <v>48</v>
      </c>
      <c r="W111">
        <v>0.95412926422199995</v>
      </c>
      <c r="X111" t="s">
        <v>48</v>
      </c>
      <c r="Y111">
        <v>5.6282643025200002E-2</v>
      </c>
      <c r="Z111" t="s">
        <v>61</v>
      </c>
      <c r="AA111">
        <v>0</v>
      </c>
      <c r="AB111">
        <v>-5.6288589993600002E-4</v>
      </c>
      <c r="AC111" t="s">
        <v>45</v>
      </c>
      <c r="AD111">
        <v>0</v>
      </c>
      <c r="AE111">
        <v>-7.0024148331299997E-4</v>
      </c>
      <c r="AF111" t="s">
        <v>45</v>
      </c>
      <c r="AG111" s="23" t="str">
        <f t="shared" si="15"/>
        <v>pass</v>
      </c>
      <c r="AH111" s="23" t="str">
        <f t="shared" si="16"/>
        <v>pass</v>
      </c>
      <c r="AI111" t="str">
        <f t="shared" si="17"/>
        <v>pass</v>
      </c>
      <c r="AJ111" t="str">
        <f t="shared" si="18"/>
        <v>pass</v>
      </c>
      <c r="AL111" t="str">
        <f t="shared" si="10"/>
        <v>same</v>
      </c>
      <c r="AM111" t="str">
        <f t="shared" si="11"/>
        <v>pass</v>
      </c>
      <c r="AN111" s="3" t="str">
        <f t="shared" si="12"/>
        <v>not exceeded</v>
      </c>
      <c r="AO111" s="3" t="str">
        <f t="shared" si="13"/>
        <v>not exceeded</v>
      </c>
      <c r="AP111" t="str">
        <f t="shared" si="19"/>
        <v>same</v>
      </c>
      <c r="AQ111" t="str">
        <f t="shared" si="14"/>
        <v>same</v>
      </c>
    </row>
    <row r="112" spans="1:43" x14ac:dyDescent="0.3">
      <c r="A112" t="s">
        <v>242</v>
      </c>
      <c r="B112" t="s">
        <v>43</v>
      </c>
      <c r="C112" s="1">
        <v>42377</v>
      </c>
      <c r="D112">
        <v>75</v>
      </c>
      <c r="E112">
        <v>75</v>
      </c>
      <c r="F112">
        <v>86.937771088199995</v>
      </c>
      <c r="G112" t="s">
        <v>48</v>
      </c>
      <c r="H112">
        <v>24436074</v>
      </c>
      <c r="I112" t="s">
        <v>46</v>
      </c>
      <c r="J112">
        <v>1042.29177631578</v>
      </c>
      <c r="K112" t="s">
        <v>46</v>
      </c>
      <c r="L112">
        <v>2.3113292706159E-2</v>
      </c>
      <c r="M112" t="s">
        <v>48</v>
      </c>
      <c r="N112">
        <v>87.199616530687805</v>
      </c>
      <c r="O112" t="s">
        <v>48</v>
      </c>
      <c r="P112">
        <v>0.79786205463500004</v>
      </c>
      <c r="Q112">
        <v>0.85</v>
      </c>
      <c r="R112" t="s">
        <v>45</v>
      </c>
      <c r="S112">
        <v>0.93045859930999997</v>
      </c>
      <c r="T112" t="s">
        <v>48</v>
      </c>
      <c r="U112">
        <v>0.648195157154</v>
      </c>
      <c r="V112" t="s">
        <v>45</v>
      </c>
      <c r="W112">
        <v>0.15462946123099999</v>
      </c>
      <c r="X112" t="s">
        <v>48</v>
      </c>
      <c r="Y112" s="2">
        <v>1.2163689636300001E-131</v>
      </c>
      <c r="Z112" t="s">
        <v>61</v>
      </c>
      <c r="AA112">
        <v>0</v>
      </c>
      <c r="AB112">
        <v>-1.82686909211E-3</v>
      </c>
      <c r="AC112" t="s">
        <v>45</v>
      </c>
      <c r="AD112">
        <v>36</v>
      </c>
      <c r="AE112">
        <v>-7.4037105566600002E-3</v>
      </c>
      <c r="AF112" t="s">
        <v>45</v>
      </c>
      <c r="AG112" s="23" t="str">
        <f t="shared" si="15"/>
        <v>fail</v>
      </c>
      <c r="AH112" s="23" t="str">
        <f t="shared" si="16"/>
        <v>fail</v>
      </c>
      <c r="AI112" t="str">
        <f t="shared" si="17"/>
        <v>fail</v>
      </c>
      <c r="AJ112" t="str">
        <f t="shared" si="18"/>
        <v>fail</v>
      </c>
      <c r="AL112" t="str">
        <f t="shared" si="10"/>
        <v>diff</v>
      </c>
      <c r="AM112" t="str">
        <f t="shared" si="11"/>
        <v>pass</v>
      </c>
      <c r="AN112" s="3" t="str">
        <f t="shared" si="12"/>
        <v>not exceeded</v>
      </c>
      <c r="AO112" s="3" t="str">
        <f t="shared" si="13"/>
        <v>exceeded</v>
      </c>
      <c r="AP112" t="str">
        <f t="shared" si="19"/>
        <v>diff</v>
      </c>
      <c r="AQ112" t="str">
        <f t="shared" si="14"/>
        <v>same</v>
      </c>
    </row>
    <row r="113" spans="1:43" x14ac:dyDescent="0.3">
      <c r="A113" t="s">
        <v>244</v>
      </c>
      <c r="B113" t="s">
        <v>43</v>
      </c>
      <c r="C113" s="1">
        <v>42383</v>
      </c>
      <c r="D113">
        <v>75</v>
      </c>
      <c r="E113">
        <v>75</v>
      </c>
      <c r="F113">
        <v>87.540934995100002</v>
      </c>
      <c r="G113" t="s">
        <v>48</v>
      </c>
      <c r="H113">
        <v>27732794</v>
      </c>
      <c r="I113" t="s">
        <v>46</v>
      </c>
      <c r="J113">
        <v>1180.5507335526299</v>
      </c>
      <c r="K113" t="s">
        <v>58</v>
      </c>
      <c r="L113">
        <v>1.6588669648548299E-2</v>
      </c>
      <c r="M113" t="s">
        <v>48</v>
      </c>
      <c r="N113">
        <v>87.621922759521794</v>
      </c>
      <c r="O113" t="s">
        <v>48</v>
      </c>
      <c r="P113">
        <v>0.943667319708</v>
      </c>
      <c r="Q113">
        <v>0.85</v>
      </c>
      <c r="R113" t="s">
        <v>48</v>
      </c>
      <c r="S113">
        <v>0.95391404747200004</v>
      </c>
      <c r="T113" t="s">
        <v>48</v>
      </c>
      <c r="U113">
        <v>0.93177227181800004</v>
      </c>
      <c r="V113" t="s">
        <v>48</v>
      </c>
      <c r="W113">
        <v>0.95412926422199995</v>
      </c>
      <c r="X113" t="s">
        <v>48</v>
      </c>
      <c r="Y113">
        <v>4.3231484745100003E-2</v>
      </c>
      <c r="Z113" t="s">
        <v>61</v>
      </c>
      <c r="AA113">
        <v>0</v>
      </c>
      <c r="AB113">
        <v>-6.6231277379199995E-4</v>
      </c>
      <c r="AC113" t="s">
        <v>45</v>
      </c>
      <c r="AD113">
        <v>0</v>
      </c>
      <c r="AE113">
        <v>-7.7357881403200004E-4</v>
      </c>
      <c r="AF113" t="s">
        <v>45</v>
      </c>
      <c r="AG113" s="23" t="str">
        <f t="shared" si="15"/>
        <v>pass</v>
      </c>
      <c r="AH113" s="23" t="str">
        <f t="shared" si="16"/>
        <v>pass</v>
      </c>
      <c r="AI113" t="str">
        <f t="shared" si="17"/>
        <v>pass</v>
      </c>
      <c r="AJ113" t="str">
        <f t="shared" si="18"/>
        <v>pass</v>
      </c>
      <c r="AL113" t="str">
        <f t="shared" si="10"/>
        <v>same</v>
      </c>
      <c r="AM113" t="str">
        <f t="shared" si="11"/>
        <v>pass</v>
      </c>
      <c r="AN113" s="3" t="str">
        <f t="shared" si="12"/>
        <v>not exceeded</v>
      </c>
      <c r="AO113" s="3" t="str">
        <f t="shared" si="13"/>
        <v>not exceeded</v>
      </c>
      <c r="AP113" t="str">
        <f t="shared" si="19"/>
        <v>same</v>
      </c>
      <c r="AQ113" t="str">
        <f t="shared" si="14"/>
        <v>same</v>
      </c>
    </row>
    <row r="114" spans="1:43" x14ac:dyDescent="0.3">
      <c r="A114" t="s">
        <v>245</v>
      </c>
      <c r="B114" t="s">
        <v>85</v>
      </c>
      <c r="C114" s="1">
        <v>42383</v>
      </c>
      <c r="D114">
        <v>75</v>
      </c>
      <c r="E114">
        <v>75</v>
      </c>
      <c r="F114">
        <v>91.580013431699996</v>
      </c>
      <c r="G114" t="s">
        <v>48</v>
      </c>
      <c r="H114">
        <v>29247440</v>
      </c>
      <c r="I114" t="s">
        <v>46</v>
      </c>
      <c r="J114">
        <v>1214.9635559210501</v>
      </c>
      <c r="K114" t="s">
        <v>58</v>
      </c>
      <c r="L114">
        <v>2.4503124088900999E-2</v>
      </c>
      <c r="M114" t="s">
        <v>48</v>
      </c>
      <c r="N114">
        <v>91.546805885501698</v>
      </c>
      <c r="O114" t="s">
        <v>48</v>
      </c>
      <c r="P114">
        <v>0.95130837979299998</v>
      </c>
      <c r="Q114">
        <v>0.85</v>
      </c>
      <c r="R114" t="s">
        <v>48</v>
      </c>
      <c r="S114">
        <v>0.96723355434400005</v>
      </c>
      <c r="T114" t="s">
        <v>48</v>
      </c>
      <c r="U114">
        <v>0.935919171045</v>
      </c>
      <c r="V114" t="s">
        <v>48</v>
      </c>
      <c r="W114">
        <v>0.84094804639099996</v>
      </c>
      <c r="X114" t="s">
        <v>48</v>
      </c>
      <c r="Y114" s="2">
        <v>7.48775449514E-5</v>
      </c>
      <c r="Z114" t="s">
        <v>61</v>
      </c>
      <c r="AA114">
        <v>0</v>
      </c>
      <c r="AB114">
        <v>-4.9950825863100004E-4</v>
      </c>
      <c r="AC114" t="s">
        <v>48</v>
      </c>
      <c r="AD114">
        <v>0</v>
      </c>
      <c r="AE114">
        <v>-3.4583687389699999E-4</v>
      </c>
      <c r="AF114" t="s">
        <v>48</v>
      </c>
      <c r="AG114" s="23" t="str">
        <f t="shared" si="15"/>
        <v>pass</v>
      </c>
      <c r="AH114" s="23" t="str">
        <f t="shared" si="16"/>
        <v>pass</v>
      </c>
      <c r="AI114" t="str">
        <f t="shared" si="17"/>
        <v>pass</v>
      </c>
      <c r="AJ114" t="str">
        <f t="shared" si="18"/>
        <v>pass</v>
      </c>
      <c r="AL114" t="str">
        <f t="shared" si="10"/>
        <v>same</v>
      </c>
      <c r="AM114" t="str">
        <f t="shared" si="11"/>
        <v>pass</v>
      </c>
      <c r="AN114" s="3" t="str">
        <f t="shared" si="12"/>
        <v>not exceeded</v>
      </c>
      <c r="AO114" s="3" t="str">
        <f t="shared" si="13"/>
        <v>not exceeded</v>
      </c>
      <c r="AP114" t="str">
        <f t="shared" si="19"/>
        <v>same</v>
      </c>
      <c r="AQ114" t="str">
        <f t="shared" si="14"/>
        <v>same</v>
      </c>
    </row>
    <row r="115" spans="1:43" x14ac:dyDescent="0.3">
      <c r="A115" t="s">
        <v>247</v>
      </c>
      <c r="B115" t="s">
        <v>85</v>
      </c>
      <c r="C115" s="1">
        <v>42397</v>
      </c>
      <c r="D115">
        <v>75</v>
      </c>
      <c r="E115">
        <v>75</v>
      </c>
      <c r="F115">
        <v>91.826037231800001</v>
      </c>
      <c r="G115" t="s">
        <v>48</v>
      </c>
      <c r="H115">
        <v>24305600</v>
      </c>
      <c r="I115" t="s">
        <v>46</v>
      </c>
      <c r="J115">
        <v>1013.45272697368</v>
      </c>
      <c r="K115" t="s">
        <v>46</v>
      </c>
      <c r="L115">
        <v>1.5899925675344598E-2</v>
      </c>
      <c r="M115" t="s">
        <v>48</v>
      </c>
      <c r="N115">
        <v>91.765545209196404</v>
      </c>
      <c r="O115" t="s">
        <v>48</v>
      </c>
      <c r="P115">
        <v>0.96173543170499998</v>
      </c>
      <c r="Q115">
        <v>0.85</v>
      </c>
      <c r="R115" t="s">
        <v>48</v>
      </c>
      <c r="S115">
        <v>0.96993673337300002</v>
      </c>
      <c r="T115" t="s">
        <v>48</v>
      </c>
      <c r="U115">
        <v>0.95368525332999998</v>
      </c>
      <c r="V115" t="s">
        <v>48</v>
      </c>
      <c r="W115">
        <v>0.95412926422199995</v>
      </c>
      <c r="X115" t="s">
        <v>48</v>
      </c>
      <c r="Y115">
        <v>7.3098070800799997E-2</v>
      </c>
      <c r="Z115" t="s">
        <v>61</v>
      </c>
      <c r="AA115">
        <v>0</v>
      </c>
      <c r="AB115">
        <v>-3.1529567953300002E-4</v>
      </c>
      <c r="AC115" t="s">
        <v>48</v>
      </c>
      <c r="AD115">
        <v>0</v>
      </c>
      <c r="AE115">
        <v>-4.2580533449900003E-4</v>
      </c>
      <c r="AF115" t="s">
        <v>48</v>
      </c>
      <c r="AG115" s="23" t="str">
        <f t="shared" si="15"/>
        <v>pass</v>
      </c>
      <c r="AH115" s="23" t="str">
        <f t="shared" si="16"/>
        <v>pass</v>
      </c>
      <c r="AI115" t="str">
        <f t="shared" si="17"/>
        <v>pass</v>
      </c>
      <c r="AJ115" t="str">
        <f t="shared" si="18"/>
        <v>pass</v>
      </c>
      <c r="AL115" t="str">
        <f t="shared" si="10"/>
        <v>same</v>
      </c>
      <c r="AM115" t="str">
        <f t="shared" si="11"/>
        <v>pass</v>
      </c>
      <c r="AN115" s="3" t="str">
        <f t="shared" si="12"/>
        <v>not exceeded</v>
      </c>
      <c r="AO115" s="3" t="str">
        <f t="shared" si="13"/>
        <v>not exceeded</v>
      </c>
      <c r="AP115" t="str">
        <f t="shared" si="19"/>
        <v>same</v>
      </c>
      <c r="AQ115" t="str">
        <f t="shared" si="14"/>
        <v>same</v>
      </c>
    </row>
    <row r="116" spans="1:43" x14ac:dyDescent="0.3">
      <c r="A116" t="s">
        <v>248</v>
      </c>
      <c r="B116" t="s">
        <v>43</v>
      </c>
      <c r="C116" s="1">
        <v>42398</v>
      </c>
      <c r="D116">
        <v>75</v>
      </c>
      <c r="E116">
        <v>75</v>
      </c>
      <c r="F116">
        <v>86.763331018499997</v>
      </c>
      <c r="G116" t="s">
        <v>48</v>
      </c>
      <c r="H116">
        <v>32429499</v>
      </c>
      <c r="I116" t="s">
        <v>46</v>
      </c>
      <c r="J116">
        <v>1380.90188486842</v>
      </c>
      <c r="K116" t="s">
        <v>86</v>
      </c>
      <c r="L116">
        <v>1.76725562683612E-2</v>
      </c>
      <c r="M116" t="s">
        <v>48</v>
      </c>
      <c r="N116">
        <v>87.276116719414901</v>
      </c>
      <c r="O116" t="s">
        <v>48</v>
      </c>
      <c r="P116">
        <v>0.93917518984000004</v>
      </c>
      <c r="Q116">
        <v>0.85</v>
      </c>
      <c r="R116" t="s">
        <v>48</v>
      </c>
      <c r="S116">
        <v>0.95506826917099996</v>
      </c>
      <c r="T116" t="s">
        <v>48</v>
      </c>
      <c r="U116">
        <v>0.92173717844600001</v>
      </c>
      <c r="V116" t="s">
        <v>48</v>
      </c>
      <c r="W116">
        <v>0.84094804639099996</v>
      </c>
      <c r="X116" t="s">
        <v>48</v>
      </c>
      <c r="Y116" s="2">
        <v>1.4394518473899999E-5</v>
      </c>
      <c r="Z116" t="s">
        <v>61</v>
      </c>
      <c r="AA116">
        <v>0</v>
      </c>
      <c r="AB116">
        <v>-5.8411811137800004E-4</v>
      </c>
      <c r="AC116" t="s">
        <v>45</v>
      </c>
      <c r="AD116">
        <v>0</v>
      </c>
      <c r="AE116">
        <v>-6.0062240645100001E-4</v>
      </c>
      <c r="AF116" t="s">
        <v>45</v>
      </c>
      <c r="AG116" s="23" t="str">
        <f t="shared" si="15"/>
        <v>pass</v>
      </c>
      <c r="AH116" s="23" t="str">
        <f t="shared" si="16"/>
        <v>pass</v>
      </c>
      <c r="AI116" t="str">
        <f t="shared" si="17"/>
        <v>pass</v>
      </c>
      <c r="AJ116" t="str">
        <f t="shared" si="18"/>
        <v>pass</v>
      </c>
      <c r="AL116" t="str">
        <f t="shared" si="10"/>
        <v>same</v>
      </c>
      <c r="AM116" t="str">
        <f t="shared" si="11"/>
        <v>pass</v>
      </c>
      <c r="AN116" s="3" t="str">
        <f t="shared" si="12"/>
        <v>not exceeded</v>
      </c>
      <c r="AO116" s="3" t="str">
        <f t="shared" si="13"/>
        <v>not exceeded</v>
      </c>
      <c r="AP116" t="str">
        <f t="shared" si="19"/>
        <v>same</v>
      </c>
      <c r="AQ116" t="str">
        <f t="shared" si="14"/>
        <v>same</v>
      </c>
    </row>
    <row r="117" spans="1:43" x14ac:dyDescent="0.3">
      <c r="A117" t="s">
        <v>250</v>
      </c>
      <c r="B117" t="s">
        <v>85</v>
      </c>
      <c r="C117" s="1">
        <v>42398</v>
      </c>
      <c r="D117">
        <v>200</v>
      </c>
      <c r="E117">
        <v>200</v>
      </c>
      <c r="F117">
        <v>91.7101835056</v>
      </c>
      <c r="G117" t="s">
        <v>48</v>
      </c>
      <c r="H117">
        <v>25390554</v>
      </c>
      <c r="I117" t="s">
        <v>46</v>
      </c>
      <c r="J117">
        <v>1054.79019407894</v>
      </c>
      <c r="K117" t="s">
        <v>46</v>
      </c>
      <c r="L117">
        <v>1.8239507110281501E-2</v>
      </c>
      <c r="M117" t="s">
        <v>48</v>
      </c>
      <c r="N117">
        <v>91.6300527216858</v>
      </c>
      <c r="O117" t="s">
        <v>48</v>
      </c>
      <c r="P117">
        <v>0.86183038749999996</v>
      </c>
      <c r="Q117">
        <v>0.7</v>
      </c>
      <c r="R117" t="s">
        <v>48</v>
      </c>
      <c r="S117">
        <v>0.88102142887500001</v>
      </c>
      <c r="T117" t="s">
        <v>48</v>
      </c>
      <c r="U117">
        <v>0.83939120902999997</v>
      </c>
      <c r="V117" t="s">
        <v>48</v>
      </c>
      <c r="W117">
        <v>0.67793689645199995</v>
      </c>
      <c r="X117" t="s">
        <v>48</v>
      </c>
      <c r="Y117" s="2">
        <v>1.36827433898E-14</v>
      </c>
      <c r="Z117" s="2">
        <v>6.4760441727900001E-15</v>
      </c>
      <c r="AA117">
        <v>1</v>
      </c>
      <c r="AB117">
        <v>-1.7129187722200001E-3</v>
      </c>
      <c r="AC117" t="s">
        <v>45</v>
      </c>
      <c r="AD117">
        <v>0</v>
      </c>
      <c r="AE117">
        <v>-2.0671131543700001E-3</v>
      </c>
      <c r="AF117" t="s">
        <v>45</v>
      </c>
      <c r="AG117" s="23" t="str">
        <f t="shared" si="15"/>
        <v>pass</v>
      </c>
      <c r="AH117" s="23" t="str">
        <f t="shared" si="16"/>
        <v>pass</v>
      </c>
      <c r="AI117" t="str">
        <f t="shared" si="17"/>
        <v>pass</v>
      </c>
      <c r="AJ117" t="str">
        <f t="shared" si="18"/>
        <v>pass</v>
      </c>
      <c r="AL117" t="str">
        <f t="shared" si="10"/>
        <v>same</v>
      </c>
      <c r="AM117" t="str">
        <f t="shared" si="11"/>
        <v>pass</v>
      </c>
      <c r="AN117" s="3" t="str">
        <f t="shared" si="12"/>
        <v>not exceeded</v>
      </c>
      <c r="AO117" s="3" t="str">
        <f t="shared" si="13"/>
        <v>not exceeded</v>
      </c>
      <c r="AP117" t="str">
        <f t="shared" si="19"/>
        <v>same</v>
      </c>
      <c r="AQ117" t="str">
        <f t="shared" si="14"/>
        <v>same</v>
      </c>
    </row>
    <row r="118" spans="1:43" x14ac:dyDescent="0.3">
      <c r="A118" t="s">
        <v>252</v>
      </c>
      <c r="B118" t="s">
        <v>43</v>
      </c>
      <c r="C118" s="1">
        <v>42406</v>
      </c>
      <c r="D118">
        <v>75</v>
      </c>
      <c r="E118">
        <v>75</v>
      </c>
      <c r="F118">
        <v>84.665628944299996</v>
      </c>
      <c r="G118" t="s">
        <v>48</v>
      </c>
      <c r="H118">
        <v>32152720</v>
      </c>
      <c r="I118" t="s">
        <v>46</v>
      </c>
      <c r="J118">
        <v>1381.1845657894701</v>
      </c>
      <c r="K118" t="s">
        <v>86</v>
      </c>
      <c r="L118">
        <v>1.7535487763811999E-2</v>
      </c>
      <c r="M118" t="s">
        <v>48</v>
      </c>
      <c r="N118">
        <v>83.683273386639002</v>
      </c>
      <c r="O118" t="s">
        <v>48</v>
      </c>
      <c r="P118">
        <v>0.93614708829799997</v>
      </c>
      <c r="Q118">
        <v>0.85</v>
      </c>
      <c r="R118" t="s">
        <v>48</v>
      </c>
      <c r="S118">
        <v>0.95060042406</v>
      </c>
      <c r="T118" t="s">
        <v>48</v>
      </c>
      <c r="U118">
        <v>0.92022648286099995</v>
      </c>
      <c r="V118" t="s">
        <v>48</v>
      </c>
      <c r="W118">
        <v>0.84094804639099996</v>
      </c>
      <c r="X118" t="s">
        <v>48</v>
      </c>
      <c r="Y118">
        <v>2.3058226785799998E-3</v>
      </c>
      <c r="Z118" s="2">
        <v>1.3476469298700001E-13</v>
      </c>
      <c r="AA118">
        <v>0</v>
      </c>
      <c r="AB118">
        <v>-5.3805151870699999E-4</v>
      </c>
      <c r="AC118" t="s">
        <v>45</v>
      </c>
      <c r="AD118">
        <v>0</v>
      </c>
      <c r="AE118">
        <v>-4.2150543743899998E-4</v>
      </c>
      <c r="AF118" t="s">
        <v>48</v>
      </c>
      <c r="AG118" s="23" t="str">
        <f t="shared" si="15"/>
        <v>pass</v>
      </c>
      <c r="AH118" s="23" t="str">
        <f t="shared" si="16"/>
        <v>pass</v>
      </c>
      <c r="AI118" t="str">
        <f t="shared" si="17"/>
        <v>pass</v>
      </c>
      <c r="AJ118" t="str">
        <f t="shared" si="18"/>
        <v>pass</v>
      </c>
      <c r="AL118" t="str">
        <f t="shared" si="10"/>
        <v>same</v>
      </c>
      <c r="AM118" t="str">
        <f t="shared" si="11"/>
        <v>pass</v>
      </c>
      <c r="AN118" s="3" t="str">
        <f t="shared" si="12"/>
        <v>not exceeded</v>
      </c>
      <c r="AO118" s="3" t="str">
        <f t="shared" si="13"/>
        <v>not exceeded</v>
      </c>
      <c r="AP118" t="str">
        <f t="shared" si="19"/>
        <v>same</v>
      </c>
      <c r="AQ118" t="str">
        <f t="shared" si="14"/>
        <v>diff</v>
      </c>
    </row>
    <row r="119" spans="1:43" x14ac:dyDescent="0.3">
      <c r="A119" t="s">
        <v>253</v>
      </c>
      <c r="B119" t="s">
        <v>85</v>
      </c>
      <c r="C119" s="1">
        <v>42406</v>
      </c>
      <c r="D119">
        <v>151</v>
      </c>
      <c r="E119">
        <v>151</v>
      </c>
      <c r="F119">
        <v>88.816328468600005</v>
      </c>
      <c r="G119" t="s">
        <v>48</v>
      </c>
      <c r="H119">
        <v>18930346</v>
      </c>
      <c r="I119" t="s">
        <v>46</v>
      </c>
      <c r="J119">
        <v>1014.3723995535699</v>
      </c>
      <c r="K119" t="s">
        <v>58</v>
      </c>
      <c r="L119">
        <v>1.51185423958654E-2</v>
      </c>
      <c r="M119" t="s">
        <v>48</v>
      </c>
      <c r="N119">
        <v>88.464245633223797</v>
      </c>
      <c r="O119" t="s">
        <v>48</v>
      </c>
      <c r="P119">
        <v>0.92172963881000003</v>
      </c>
      <c r="Q119">
        <v>0.8</v>
      </c>
      <c r="R119" t="s">
        <v>48</v>
      </c>
      <c r="S119">
        <v>0.94830164147200002</v>
      </c>
      <c r="T119" t="s">
        <v>48</v>
      </c>
      <c r="U119">
        <v>0.89269008809499995</v>
      </c>
      <c r="V119" t="s">
        <v>48</v>
      </c>
      <c r="W119">
        <v>0.67793689645199995</v>
      </c>
      <c r="X119" t="s">
        <v>48</v>
      </c>
      <c r="Y119" s="2">
        <v>2.55874115852E-23</v>
      </c>
      <c r="Z119" s="2">
        <v>1.4687512432200001E-132</v>
      </c>
      <c r="AA119">
        <v>0</v>
      </c>
      <c r="AB119">
        <v>-4.0621877480599998E-4</v>
      </c>
      <c r="AC119" t="s">
        <v>48</v>
      </c>
      <c r="AD119">
        <v>0</v>
      </c>
      <c r="AE119">
        <v>-9.5862265271200002E-4</v>
      </c>
      <c r="AF119" t="s">
        <v>45</v>
      </c>
      <c r="AG119" s="23" t="str">
        <f t="shared" si="15"/>
        <v>pass</v>
      </c>
      <c r="AH119" s="23" t="str">
        <f t="shared" si="16"/>
        <v>pass</v>
      </c>
      <c r="AI119" t="str">
        <f t="shared" si="17"/>
        <v>pass</v>
      </c>
      <c r="AJ119" t="str">
        <f t="shared" si="18"/>
        <v>pass</v>
      </c>
      <c r="AL119" t="str">
        <f t="shared" si="10"/>
        <v>same</v>
      </c>
      <c r="AM119" t="str">
        <f t="shared" si="11"/>
        <v>pass</v>
      </c>
      <c r="AN119" s="3" t="str">
        <f t="shared" si="12"/>
        <v>not exceeded</v>
      </c>
      <c r="AO119" s="3" t="str">
        <f t="shared" si="13"/>
        <v>not exceeded</v>
      </c>
      <c r="AP119" t="str">
        <f t="shared" si="19"/>
        <v>same</v>
      </c>
      <c r="AQ119" t="str">
        <f t="shared" si="14"/>
        <v>diff</v>
      </c>
    </row>
    <row r="120" spans="1:43" x14ac:dyDescent="0.3">
      <c r="A120" t="s">
        <v>255</v>
      </c>
      <c r="B120" t="s">
        <v>43</v>
      </c>
      <c r="C120" s="1">
        <v>42409</v>
      </c>
      <c r="D120">
        <v>75</v>
      </c>
      <c r="E120">
        <v>75</v>
      </c>
      <c r="F120">
        <v>79.458751422099994</v>
      </c>
      <c r="G120" t="s">
        <v>48</v>
      </c>
      <c r="H120">
        <v>34759702</v>
      </c>
      <c r="I120" t="s">
        <v>46</v>
      </c>
      <c r="J120">
        <v>1528.9595065789399</v>
      </c>
      <c r="K120" t="s">
        <v>116</v>
      </c>
      <c r="L120">
        <v>1.6677314944163298E-2</v>
      </c>
      <c r="M120" t="s">
        <v>48</v>
      </c>
      <c r="N120">
        <v>80.199284447216399</v>
      </c>
      <c r="O120" t="s">
        <v>48</v>
      </c>
      <c r="P120">
        <v>0.90703481391899998</v>
      </c>
      <c r="Q120">
        <v>0.85</v>
      </c>
      <c r="R120" t="s">
        <v>48</v>
      </c>
      <c r="S120">
        <v>0.93281855484999998</v>
      </c>
      <c r="T120" t="s">
        <v>48</v>
      </c>
      <c r="U120">
        <v>0.87981868083899994</v>
      </c>
      <c r="V120" t="s">
        <v>48</v>
      </c>
      <c r="W120">
        <v>0.84094804639099996</v>
      </c>
      <c r="X120" t="s">
        <v>48</v>
      </c>
      <c r="Y120" s="2">
        <v>1.18666337596E-8</v>
      </c>
      <c r="Z120">
        <v>0</v>
      </c>
      <c r="AA120">
        <v>0</v>
      </c>
      <c r="AB120">
        <v>-8.1182767226300003E-4</v>
      </c>
      <c r="AC120" t="s">
        <v>45</v>
      </c>
      <c r="AD120">
        <v>0</v>
      </c>
      <c r="AE120">
        <v>-7.3618627503900004E-4</v>
      </c>
      <c r="AF120" t="s">
        <v>45</v>
      </c>
      <c r="AG120" s="23" t="str">
        <f t="shared" si="15"/>
        <v>fail</v>
      </c>
      <c r="AH120" s="23" t="str">
        <f t="shared" si="16"/>
        <v>fail</v>
      </c>
      <c r="AI120" t="str">
        <f t="shared" si="17"/>
        <v>pass</v>
      </c>
      <c r="AJ120" t="str">
        <f t="shared" si="18"/>
        <v>pass</v>
      </c>
      <c r="AL120" t="str">
        <f t="shared" si="10"/>
        <v>same</v>
      </c>
      <c r="AM120" t="str">
        <f t="shared" si="11"/>
        <v>pass</v>
      </c>
      <c r="AN120" s="3" t="str">
        <f t="shared" si="12"/>
        <v>not exceeded</v>
      </c>
      <c r="AO120" s="3" t="str">
        <f t="shared" si="13"/>
        <v>not exceeded</v>
      </c>
      <c r="AP120" t="str">
        <f t="shared" si="19"/>
        <v>same</v>
      </c>
      <c r="AQ120" t="str">
        <f t="shared" si="14"/>
        <v>same</v>
      </c>
    </row>
    <row r="121" spans="1:43" x14ac:dyDescent="0.3">
      <c r="A121" t="s">
        <v>256</v>
      </c>
      <c r="B121" t="s">
        <v>43</v>
      </c>
      <c r="C121" s="1">
        <v>42416</v>
      </c>
      <c r="D121">
        <v>151</v>
      </c>
      <c r="E121">
        <v>151</v>
      </c>
      <c r="F121">
        <v>92.1169640472</v>
      </c>
      <c r="G121" t="s">
        <v>48</v>
      </c>
      <c r="H121">
        <v>18300588</v>
      </c>
      <c r="I121" t="s">
        <v>46</v>
      </c>
      <c r="J121">
        <v>961.50887053571398</v>
      </c>
      <c r="K121" t="s">
        <v>58</v>
      </c>
      <c r="L121">
        <v>2.5013723535943701E-2</v>
      </c>
      <c r="M121" t="s">
        <v>48</v>
      </c>
      <c r="N121">
        <v>92.559099384008604</v>
      </c>
      <c r="O121" t="s">
        <v>48</v>
      </c>
      <c r="P121">
        <v>0.94116219905599996</v>
      </c>
      <c r="Q121">
        <v>0.8</v>
      </c>
      <c r="R121" t="s">
        <v>48</v>
      </c>
      <c r="S121">
        <v>0.961555129535</v>
      </c>
      <c r="T121" t="s">
        <v>48</v>
      </c>
      <c r="U121">
        <v>0.91988587202700001</v>
      </c>
      <c r="V121" t="s">
        <v>48</v>
      </c>
      <c r="W121">
        <v>0.84094804639099996</v>
      </c>
      <c r="X121" t="s">
        <v>48</v>
      </c>
      <c r="Y121" s="2">
        <v>1.5361293716399999E-15</v>
      </c>
      <c r="Z121" s="2">
        <v>3.4959900260899997E-24</v>
      </c>
      <c r="AA121">
        <v>0</v>
      </c>
      <c r="AB121">
        <v>-2.98361707221E-4</v>
      </c>
      <c r="AC121" t="s">
        <v>48</v>
      </c>
      <c r="AD121">
        <v>0</v>
      </c>
      <c r="AE121">
        <v>-6.6337522094899999E-4</v>
      </c>
      <c r="AF121" t="s">
        <v>45</v>
      </c>
      <c r="AG121" s="23" t="str">
        <f t="shared" si="15"/>
        <v>pass</v>
      </c>
      <c r="AH121" s="23" t="str">
        <f t="shared" si="16"/>
        <v>pass</v>
      </c>
      <c r="AI121" t="str">
        <f t="shared" si="17"/>
        <v>pass</v>
      </c>
      <c r="AJ121" t="str">
        <f t="shared" si="18"/>
        <v>pass</v>
      </c>
      <c r="AL121" t="str">
        <f t="shared" si="10"/>
        <v>same</v>
      </c>
      <c r="AM121" t="str">
        <f t="shared" si="11"/>
        <v>pass</v>
      </c>
      <c r="AN121" s="3" t="str">
        <f t="shared" si="12"/>
        <v>not exceeded</v>
      </c>
      <c r="AO121" s="3" t="str">
        <f t="shared" si="13"/>
        <v>not exceeded</v>
      </c>
      <c r="AP121" t="str">
        <f t="shared" si="19"/>
        <v>same</v>
      </c>
      <c r="AQ121" t="str">
        <f t="shared" si="14"/>
        <v>diff</v>
      </c>
    </row>
    <row r="122" spans="1:43" x14ac:dyDescent="0.3">
      <c r="A122" t="s">
        <v>258</v>
      </c>
      <c r="B122" t="s">
        <v>43</v>
      </c>
      <c r="C122" s="1">
        <v>42419</v>
      </c>
      <c r="D122">
        <v>131</v>
      </c>
      <c r="E122">
        <v>131</v>
      </c>
      <c r="F122">
        <v>5.6097730564299999</v>
      </c>
      <c r="G122" t="s">
        <v>45</v>
      </c>
      <c r="H122">
        <v>661574</v>
      </c>
      <c r="I122" t="s">
        <v>46</v>
      </c>
      <c r="J122">
        <v>22.086875069754399</v>
      </c>
      <c r="K122" t="s">
        <v>47</v>
      </c>
      <c r="L122">
        <v>0.96230057492719201</v>
      </c>
      <c r="M122" t="s">
        <v>45</v>
      </c>
      <c r="N122">
        <v>9.7324035763294603</v>
      </c>
      <c r="O122" t="s">
        <v>45</v>
      </c>
      <c r="P122">
        <v>0.77871491800699999</v>
      </c>
      <c r="Q122">
        <v>0.8</v>
      </c>
      <c r="R122" t="s">
        <v>45</v>
      </c>
      <c r="S122">
        <v>0.79991509722900001</v>
      </c>
      <c r="T122" t="s">
        <v>45</v>
      </c>
      <c r="U122">
        <v>0.78598492510200002</v>
      </c>
      <c r="V122" t="s">
        <v>45</v>
      </c>
      <c r="W122">
        <v>0.99584488300200003</v>
      </c>
      <c r="X122" t="s">
        <v>48</v>
      </c>
      <c r="Y122">
        <v>0.99999530716399998</v>
      </c>
      <c r="Z122">
        <v>0.73572452748200001</v>
      </c>
      <c r="AA122">
        <v>5</v>
      </c>
      <c r="AB122">
        <v>-5.6401302593600002E-4</v>
      </c>
      <c r="AC122" t="s">
        <v>45</v>
      </c>
      <c r="AD122">
        <v>5</v>
      </c>
      <c r="AE122">
        <v>-5.9171162098199995E-4</v>
      </c>
      <c r="AF122" t="s">
        <v>45</v>
      </c>
      <c r="AG122" s="23" t="str">
        <f t="shared" si="15"/>
        <v>fail</v>
      </c>
      <c r="AH122" s="23" t="str">
        <f t="shared" si="16"/>
        <v>fail</v>
      </c>
      <c r="AI122" t="str">
        <f t="shared" si="17"/>
        <v>fail</v>
      </c>
      <c r="AJ122" t="str">
        <f t="shared" si="18"/>
        <v>fail</v>
      </c>
      <c r="AL122" t="str">
        <f t="shared" si="10"/>
        <v>same</v>
      </c>
      <c r="AM122" t="str">
        <f t="shared" si="11"/>
        <v>pass</v>
      </c>
      <c r="AN122" s="3" t="str">
        <f t="shared" si="12"/>
        <v>not exceeded</v>
      </c>
      <c r="AO122" s="3" t="str">
        <f t="shared" si="13"/>
        <v>not exceeded</v>
      </c>
      <c r="AP122" t="str">
        <f t="shared" si="19"/>
        <v>same</v>
      </c>
      <c r="AQ122" t="str">
        <f t="shared" si="14"/>
        <v>same</v>
      </c>
    </row>
    <row r="123" spans="1:43" x14ac:dyDescent="0.3">
      <c r="A123" t="s">
        <v>260</v>
      </c>
      <c r="B123" t="s">
        <v>85</v>
      </c>
      <c r="C123" s="1">
        <v>42420</v>
      </c>
      <c r="D123">
        <v>200</v>
      </c>
      <c r="E123">
        <v>200</v>
      </c>
      <c r="F123">
        <v>92.997880489300002</v>
      </c>
      <c r="G123" t="s">
        <v>48</v>
      </c>
      <c r="H123">
        <v>23074941</v>
      </c>
      <c r="I123" t="s">
        <v>46</v>
      </c>
      <c r="J123">
        <v>958.50241940789397</v>
      </c>
      <c r="K123" t="s">
        <v>46</v>
      </c>
      <c r="L123">
        <v>2.75527704073005E-2</v>
      </c>
      <c r="M123" t="s">
        <v>48</v>
      </c>
      <c r="N123">
        <v>93.678264748426997</v>
      </c>
      <c r="O123" t="s">
        <v>48</v>
      </c>
      <c r="P123">
        <v>0.87882109977900003</v>
      </c>
      <c r="Q123">
        <v>0.7</v>
      </c>
      <c r="R123" t="s">
        <v>48</v>
      </c>
      <c r="S123">
        <v>0.90362484588799996</v>
      </c>
      <c r="T123" t="s">
        <v>48</v>
      </c>
      <c r="U123">
        <v>0.85132128810200003</v>
      </c>
      <c r="V123" t="s">
        <v>48</v>
      </c>
      <c r="W123">
        <v>0.358420132025</v>
      </c>
      <c r="X123" t="s">
        <v>48</v>
      </c>
      <c r="Y123" s="2">
        <v>6.4947614927300005E-26</v>
      </c>
      <c r="Z123" t="s">
        <v>61</v>
      </c>
      <c r="AA123">
        <v>0</v>
      </c>
      <c r="AB123">
        <v>-1.25519050967E-3</v>
      </c>
      <c r="AC123" t="s">
        <v>45</v>
      </c>
      <c r="AD123">
        <v>0</v>
      </c>
      <c r="AE123">
        <v>-1.7991794056099999E-3</v>
      </c>
      <c r="AF123" t="s">
        <v>45</v>
      </c>
      <c r="AG123" s="23" t="str">
        <f t="shared" si="15"/>
        <v>pass</v>
      </c>
      <c r="AH123" s="23" t="str">
        <f t="shared" si="16"/>
        <v>pass</v>
      </c>
      <c r="AI123" t="str">
        <f t="shared" si="17"/>
        <v>pass</v>
      </c>
      <c r="AJ123" t="str">
        <f t="shared" si="18"/>
        <v>pass</v>
      </c>
      <c r="AL123" t="str">
        <f t="shared" si="10"/>
        <v>same</v>
      </c>
      <c r="AM123" t="str">
        <f t="shared" si="11"/>
        <v>pass</v>
      </c>
      <c r="AN123" s="3" t="str">
        <f t="shared" si="12"/>
        <v>not exceeded</v>
      </c>
      <c r="AO123" s="3" t="str">
        <f t="shared" si="13"/>
        <v>not exceeded</v>
      </c>
      <c r="AP123" t="str">
        <f t="shared" si="19"/>
        <v>same</v>
      </c>
      <c r="AQ123" t="str">
        <f t="shared" si="14"/>
        <v>same</v>
      </c>
    </row>
    <row r="124" spans="1:43" x14ac:dyDescent="0.3">
      <c r="A124" t="s">
        <v>262</v>
      </c>
      <c r="B124" t="s">
        <v>43</v>
      </c>
      <c r="C124" s="1">
        <v>42423</v>
      </c>
      <c r="D124">
        <v>151</v>
      </c>
      <c r="E124">
        <v>151</v>
      </c>
      <c r="F124">
        <v>93.295783040900005</v>
      </c>
      <c r="G124" t="s">
        <v>48</v>
      </c>
      <c r="H124">
        <v>18111084</v>
      </c>
      <c r="I124" t="s">
        <v>46</v>
      </c>
      <c r="J124">
        <v>951.08935491071395</v>
      </c>
      <c r="K124" t="s">
        <v>58</v>
      </c>
      <c r="L124">
        <v>1.9086038869423502E-2</v>
      </c>
      <c r="M124" t="s">
        <v>48</v>
      </c>
      <c r="N124">
        <v>93.333644227926101</v>
      </c>
      <c r="O124" t="s">
        <v>48</v>
      </c>
      <c r="P124">
        <v>0.94515980795700005</v>
      </c>
      <c r="Q124">
        <v>0.8</v>
      </c>
      <c r="R124" t="s">
        <v>48</v>
      </c>
      <c r="S124">
        <v>0.96588914485099997</v>
      </c>
      <c r="T124" t="s">
        <v>48</v>
      </c>
      <c r="U124">
        <v>0.923927154478</v>
      </c>
      <c r="V124" t="s">
        <v>48</v>
      </c>
      <c r="W124">
        <v>0.84094804639099996</v>
      </c>
      <c r="X124" t="s">
        <v>48</v>
      </c>
      <c r="Y124" s="2">
        <v>9.6635407011899993E-16</v>
      </c>
      <c r="Z124" s="2">
        <v>3.8602512131900002E-52</v>
      </c>
      <c r="AA124">
        <v>0</v>
      </c>
      <c r="AB124">
        <v>-2.96795889121E-4</v>
      </c>
      <c r="AC124" t="s">
        <v>48</v>
      </c>
      <c r="AD124">
        <v>0</v>
      </c>
      <c r="AE124">
        <v>-5.9169559753000003E-4</v>
      </c>
      <c r="AF124" t="s">
        <v>45</v>
      </c>
      <c r="AG124" s="23" t="str">
        <f t="shared" si="15"/>
        <v>pass</v>
      </c>
      <c r="AH124" s="23" t="str">
        <f t="shared" si="16"/>
        <v>pass</v>
      </c>
      <c r="AI124" t="str">
        <f t="shared" si="17"/>
        <v>pass</v>
      </c>
      <c r="AJ124" t="str">
        <f t="shared" si="18"/>
        <v>pass</v>
      </c>
      <c r="AL124" t="str">
        <f t="shared" ref="AL124" si="20">IF(T124=V124, "same","diff")</f>
        <v>same</v>
      </c>
      <c r="AM124" t="str">
        <f t="shared" ref="AM124" si="21">IF(X124="no","pass","fail")</f>
        <v>pass</v>
      </c>
      <c r="AN124" s="3" t="str">
        <f t="shared" ref="AN124" si="22">IF(AA124&gt;(0.1*D124),"exceeded","not exceeded")</f>
        <v>not exceeded</v>
      </c>
      <c r="AO124" s="3" t="str">
        <f t="shared" ref="AO124" si="23">IF(AD124&gt;(0.1*E124),"exceeded","not exceeded")</f>
        <v>not exceeded</v>
      </c>
      <c r="AP124" t="str">
        <f t="shared" ref="AP124" si="24">IF(AN124=AO124, "same","diff")</f>
        <v>same</v>
      </c>
      <c r="AQ124" t="str">
        <f t="shared" ref="AQ124" si="25">IF(AC124=AF124,"same","diff")</f>
        <v>diff</v>
      </c>
    </row>
    <row r="125" spans="1:43" x14ac:dyDescent="0.3">
      <c r="B125">
        <f>COUNTIF(B2:B124,"M00766")</f>
        <v>76</v>
      </c>
      <c r="E125" s="4" t="s">
        <v>376</v>
      </c>
      <c r="G125">
        <f>COUNTIF(G2:G124,"yes")</f>
        <v>7</v>
      </c>
      <c r="I125">
        <f>COUNTIF(I2:I124,"low")</f>
        <v>123</v>
      </c>
      <c r="K125">
        <f>SUM(COUNTIF(K2:K124,"very low")+COUNTIF(K2:K124,"very high"))</f>
        <v>25</v>
      </c>
      <c r="M125">
        <f>COUNTIF(M2:M124,"yes")</f>
        <v>11</v>
      </c>
      <c r="O125">
        <f>COUNTIF(O2:O124,"yes")</f>
        <v>13</v>
      </c>
      <c r="R125">
        <f>COUNTIF(R2:R124,"yes")</f>
        <v>10</v>
      </c>
      <c r="T125">
        <f>COUNTIF(T2:T124,"yes")</f>
        <v>4</v>
      </c>
      <c r="V125">
        <f>COUNTIF(V2:V124,"yes")</f>
        <v>15</v>
      </c>
      <c r="X125">
        <f>COUNTIF(X2:X124,"yes")</f>
        <v>0</v>
      </c>
      <c r="AA125">
        <f>COUNTIF(AA23:AA124,"&lt;&gt;0")</f>
        <v>8</v>
      </c>
      <c r="AC125">
        <f>COUNTIF(AC2:AC124,"yes")</f>
        <v>77</v>
      </c>
      <c r="AD125">
        <f>COUNTIF(AD2:AD124,"&lt;&gt;0")</f>
        <v>39</v>
      </c>
      <c r="AF125">
        <f>COUNTIF(AF2:AF124,"yes")</f>
        <v>85</v>
      </c>
      <c r="AG125">
        <f>COUNTIF(AG2:AG124,"fail")</f>
        <v>36</v>
      </c>
      <c r="AH125">
        <f>COUNTIF(AH2:AH124,"fail")</f>
        <v>40</v>
      </c>
      <c r="AI125">
        <f>COUNTIF(AI2:AI124,"fail")</f>
        <v>23</v>
      </c>
      <c r="AJ125">
        <f>COUNTIF(AJ2:AJ124,"fail")</f>
        <v>28</v>
      </c>
      <c r="AL125">
        <f>COUNTIF(AL2:AL124,"diff")</f>
        <v>11</v>
      </c>
      <c r="AM125">
        <f>COUNTIF(AM2:AM124,"fail")</f>
        <v>0</v>
      </c>
      <c r="AP125">
        <f>COUNTIF(AP2:AP124,"diff")</f>
        <v>11</v>
      </c>
      <c r="AQ125">
        <f>COUNTIF(AQ2:AQ124,"diff")</f>
        <v>24</v>
      </c>
    </row>
    <row r="126" spans="1:43" x14ac:dyDescent="0.3">
      <c r="E126" s="4" t="s">
        <v>377</v>
      </c>
      <c r="G126">
        <f>(G125/123)*100</f>
        <v>5.6910569105691051</v>
      </c>
      <c r="I126">
        <f>(I125/123)*100</f>
        <v>100</v>
      </c>
      <c r="K126">
        <f>(K125/123)*100</f>
        <v>20.325203252032519</v>
      </c>
      <c r="M126">
        <f>(M125/123)*100</f>
        <v>8.9430894308943092</v>
      </c>
      <c r="O126">
        <f>(O125/123)*100</f>
        <v>10.569105691056912</v>
      </c>
      <c r="R126">
        <f>(R125/123)*100</f>
        <v>8.1300813008130071</v>
      </c>
      <c r="T126">
        <f>(T125/123)*100</f>
        <v>3.2520325203252036</v>
      </c>
      <c r="V126">
        <f>(V125/123)*100</f>
        <v>12.195121951219512</v>
      </c>
      <c r="X126">
        <f>(X125/123)*100</f>
        <v>0</v>
      </c>
      <c r="AA126">
        <f>(AA125/123)*100</f>
        <v>6.5040650406504072</v>
      </c>
      <c r="AC126">
        <f>(AC125/123)*100</f>
        <v>62.601626016260155</v>
      </c>
      <c r="AD126">
        <f>(AD125/123)*100</f>
        <v>31.707317073170731</v>
      </c>
      <c r="AF126">
        <f>(AF125/123)*100</f>
        <v>69.105691056910572</v>
      </c>
      <c r="AG126">
        <f>COUNTIF(AG2:AG124,"pass")</f>
        <v>87</v>
      </c>
      <c r="AH126">
        <f>COUNTIF(AH2:AH124,"pass")</f>
        <v>83</v>
      </c>
      <c r="AI126">
        <f>COUNTIF(AI2:AI124,"pass")</f>
        <v>100</v>
      </c>
      <c r="AJ126">
        <f>COUNTIF(AJ2:AJ124,"pass")</f>
        <v>95</v>
      </c>
    </row>
    <row r="128" spans="1:43" x14ac:dyDescent="0.3">
      <c r="I128" s="4" t="s">
        <v>378</v>
      </c>
    </row>
    <row r="133" spans="3:36" x14ac:dyDescent="0.3">
      <c r="AG133" s="4" t="s">
        <v>372</v>
      </c>
      <c r="AH133" s="4" t="s">
        <v>373</v>
      </c>
      <c r="AI133" s="4" t="s">
        <v>374</v>
      </c>
      <c r="AJ133" s="4" t="s">
        <v>375</v>
      </c>
    </row>
    <row r="134" spans="3:36" x14ac:dyDescent="0.3">
      <c r="AF134" s="4" t="s">
        <v>379</v>
      </c>
      <c r="AG134">
        <f>COUNTIF(AG2:AG123,"pass")</f>
        <v>86</v>
      </c>
      <c r="AH134">
        <f>COUNTIF(AH2:AH123,"pass")</f>
        <v>82</v>
      </c>
      <c r="AI134">
        <f>COUNTIF(AI2:AI123,"pass")</f>
        <v>99</v>
      </c>
      <c r="AJ134">
        <f>COUNTIF(AJ2:AJ123,"pass")</f>
        <v>94</v>
      </c>
    </row>
    <row r="135" spans="3:36" x14ac:dyDescent="0.3">
      <c r="AF135" t="s">
        <v>267</v>
      </c>
      <c r="AG135">
        <f>COUNTIF(AG2:AG123,"fail")</f>
        <v>36</v>
      </c>
      <c r="AH135">
        <f>COUNTIF(AH2:AH123,"fail")</f>
        <v>40</v>
      </c>
      <c r="AI135">
        <f>COUNTIF(AI2:AI123,"fail")</f>
        <v>23</v>
      </c>
      <c r="AJ135">
        <f>COUNTIF(AJ2:AJ123,"fail")</f>
        <v>28</v>
      </c>
    </row>
    <row r="136" spans="3:36" x14ac:dyDescent="0.3">
      <c r="C136" s="1"/>
      <c r="Y136" s="2"/>
      <c r="Z136" s="2"/>
      <c r="AF136" t="s">
        <v>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6"/>
  <sheetViews>
    <sheetView topLeftCell="AE108" zoomScale="75" zoomScaleNormal="75" workbookViewId="0">
      <selection activeCell="AH126" sqref="AH126"/>
    </sheetView>
  </sheetViews>
  <sheetFormatPr defaultRowHeight="14.4" x14ac:dyDescent="0.3"/>
  <cols>
    <col min="1" max="1" width="41.88671875" bestFit="1" customWidth="1"/>
    <col min="2" max="2" width="12.33203125" bestFit="1" customWidth="1"/>
    <col min="3" max="3" width="10.6640625" bestFit="1" customWidth="1"/>
    <col min="4" max="4" width="17.109375" bestFit="1" customWidth="1"/>
    <col min="5" max="5" width="16.88671875" bestFit="1" customWidth="1"/>
    <col min="6" max="6" width="18.33203125" bestFit="1" customWidth="1"/>
    <col min="7" max="7" width="34" bestFit="1" customWidth="1"/>
    <col min="8" max="8" width="25.33203125" bestFit="1" customWidth="1"/>
    <col min="9" max="9" width="25.109375" bestFit="1" customWidth="1"/>
    <col min="10" max="10" width="28.88671875" bestFit="1" customWidth="1"/>
    <col min="11" max="11" width="32.33203125" bestFit="1" customWidth="1"/>
    <col min="12" max="12" width="16.6640625" bestFit="1" customWidth="1"/>
    <col min="13" max="13" width="33" bestFit="1" customWidth="1"/>
    <col min="14" max="14" width="32" bestFit="1" customWidth="1"/>
    <col min="15" max="15" width="59.33203125" bestFit="1" customWidth="1"/>
    <col min="16" max="16" width="19" bestFit="1" customWidth="1"/>
    <col min="17" max="17" width="21.6640625" bestFit="1" customWidth="1"/>
    <col min="18" max="18" width="33.6640625" bestFit="1" customWidth="1"/>
    <col min="19" max="19" width="23.109375" bestFit="1" customWidth="1"/>
    <col min="20" max="20" width="38.33203125" bestFit="1" customWidth="1"/>
    <col min="21" max="21" width="23.109375" bestFit="1" customWidth="1"/>
    <col min="22" max="22" width="38.33203125" bestFit="1" customWidth="1"/>
    <col min="23" max="23" width="12.44140625" bestFit="1" customWidth="1"/>
    <col min="24" max="24" width="19.109375" bestFit="1" customWidth="1"/>
    <col min="25" max="25" width="15.33203125" bestFit="1" customWidth="1"/>
    <col min="26" max="26" width="17" bestFit="1" customWidth="1"/>
    <col min="27" max="27" width="46.44140625" bestFit="1" customWidth="1"/>
    <col min="28" max="28" width="24.33203125" bestFit="1" customWidth="1"/>
    <col min="29" max="29" width="40.5546875" bestFit="1" customWidth="1"/>
    <col min="30" max="30" width="46.44140625" bestFit="1" customWidth="1"/>
    <col min="31" max="31" width="24.33203125" bestFit="1" customWidth="1"/>
    <col min="32" max="32" width="40.5546875" bestFit="1" customWidth="1"/>
    <col min="33" max="33" width="9.5546875" customWidth="1"/>
    <col min="34" max="34" width="9.5546875" bestFit="1" customWidth="1"/>
    <col min="35" max="36" width="16.5546875" bestFit="1" customWidth="1"/>
    <col min="38" max="38" width="14.44140625" bestFit="1" customWidth="1"/>
    <col min="39" max="39" width="9.5546875" customWidth="1"/>
    <col min="40" max="41" width="20" bestFit="1" customWidth="1"/>
    <col min="42" max="42" width="15.6640625" bestFit="1" customWidth="1"/>
    <col min="43" max="43" width="12.441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23" t="s">
        <v>29</v>
      </c>
      <c r="AB1" s="23" t="s">
        <v>30</v>
      </c>
      <c r="AC1" s="23" t="s">
        <v>31</v>
      </c>
      <c r="AD1" s="23" t="s">
        <v>32</v>
      </c>
      <c r="AE1" s="23" t="s">
        <v>33</v>
      </c>
      <c r="AF1" s="23" t="s">
        <v>34</v>
      </c>
      <c r="AG1" t="s">
        <v>362</v>
      </c>
      <c r="AH1" t="s">
        <v>363</v>
      </c>
      <c r="AI1" t="s">
        <v>364</v>
      </c>
      <c r="AJ1" t="s">
        <v>365</v>
      </c>
      <c r="AL1" t="s">
        <v>366</v>
      </c>
      <c r="AM1" t="s">
        <v>367</v>
      </c>
      <c r="AN1" s="3" t="s">
        <v>368</v>
      </c>
      <c r="AO1" s="3" t="s">
        <v>369</v>
      </c>
      <c r="AP1" t="s">
        <v>370</v>
      </c>
      <c r="AQ1" t="s">
        <v>371</v>
      </c>
    </row>
    <row r="2" spans="1:43" x14ac:dyDescent="0.3">
      <c r="A2" t="s">
        <v>42</v>
      </c>
      <c r="B2" t="s">
        <v>43</v>
      </c>
      <c r="C2" s="1">
        <v>41191</v>
      </c>
      <c r="D2">
        <v>151</v>
      </c>
      <c r="E2">
        <v>151</v>
      </c>
      <c r="F2" s="23">
        <v>45.384985966000002</v>
      </c>
      <c r="G2" s="23" t="s">
        <v>45</v>
      </c>
      <c r="H2" s="23">
        <v>3138050</v>
      </c>
      <c r="I2" s="23" t="s">
        <v>46</v>
      </c>
      <c r="J2" s="23">
        <v>341.313946428571</v>
      </c>
      <c r="K2" s="23" t="s">
        <v>46</v>
      </c>
      <c r="L2" s="23">
        <v>0.34653337644905302</v>
      </c>
      <c r="M2" s="23" t="s">
        <v>45</v>
      </c>
      <c r="N2" s="23">
        <v>0</v>
      </c>
      <c r="O2" s="23" t="s">
        <v>45</v>
      </c>
      <c r="P2" s="23">
        <v>0.87574569287399995</v>
      </c>
      <c r="Q2" s="23">
        <v>0.8</v>
      </c>
      <c r="R2" s="23" t="s">
        <v>48</v>
      </c>
      <c r="S2" s="23">
        <v>0.87642417872199996</v>
      </c>
      <c r="T2" s="23" t="s">
        <v>48</v>
      </c>
      <c r="U2" s="23">
        <v>0.87506720702600005</v>
      </c>
      <c r="V2" s="23" t="s">
        <v>48</v>
      </c>
      <c r="W2" s="23">
        <v>0.99998090779100002</v>
      </c>
      <c r="X2" s="23" t="s">
        <v>48</v>
      </c>
      <c r="Y2" s="23">
        <v>0.99996503755199995</v>
      </c>
      <c r="Z2" s="23">
        <v>0.80608361205900003</v>
      </c>
      <c r="AA2" s="23">
        <v>1</v>
      </c>
      <c r="AB2" s="23">
        <v>0</v>
      </c>
      <c r="AC2" s="23" t="s">
        <v>48</v>
      </c>
      <c r="AD2" s="23">
        <v>0</v>
      </c>
      <c r="AE2" s="23">
        <v>0</v>
      </c>
      <c r="AF2" s="23" t="s">
        <v>48</v>
      </c>
      <c r="AG2" s="23" t="str">
        <f>IF(OR($G2="yes",$K2="very high",$K2="very low",$M2="yes",$O2="yes",$R2="yes"),"fail","pass")</f>
        <v>fail</v>
      </c>
      <c r="AH2" s="23" t="str">
        <f>IF(OR($G2="yes",$K2="very high",$K2="very low",$M2="yes",$O2="yes",$R2="yes",$T2="yes",$V2="yes"),"fail","pass")</f>
        <v>fail</v>
      </c>
      <c r="AI2" t="str">
        <f>IF(OR($G2="yes",$M2="yes",$O2="yes",$R2="yes"),"fail","pass")</f>
        <v>fail</v>
      </c>
      <c r="AJ2" t="str">
        <f>IF(OR($G2="yes",$M2="yes",$O2="yes",$R2="yes",$T2="yes",$V2="yes"),"fail","pass")</f>
        <v>fail</v>
      </c>
      <c r="AL2" t="str">
        <f t="shared" ref="AL2:AL65" si="0">IF(T2=V2, "same","diff")</f>
        <v>same</v>
      </c>
      <c r="AM2" t="str">
        <f t="shared" ref="AM2:AM65" si="1">IF(X2="no","pass","fail")</f>
        <v>pass</v>
      </c>
      <c r="AN2" s="3" t="str">
        <f t="shared" ref="AN2:AN65" si="2">IF(AA2&gt;(0.1*D2),"exceeded","not exceeded")</f>
        <v>not exceeded</v>
      </c>
      <c r="AO2" s="3" t="str">
        <f t="shared" ref="AO2:AO65" si="3">IF(AD2&gt;(0.1*E2),"exceeded","not exceeded")</f>
        <v>not exceeded</v>
      </c>
      <c r="AP2" t="str">
        <f>IF(AN2=AO2, "same","diff")</f>
        <v>same</v>
      </c>
      <c r="AQ2" t="str">
        <f t="shared" ref="AQ2:AQ65" si="4">IF(AC2=AF2,"same","diff")</f>
        <v>same</v>
      </c>
    </row>
    <row r="3" spans="1:43" x14ac:dyDescent="0.3">
      <c r="A3" t="s">
        <v>50</v>
      </c>
      <c r="B3" t="s">
        <v>43</v>
      </c>
      <c r="C3" s="1">
        <v>41311</v>
      </c>
      <c r="D3">
        <v>250</v>
      </c>
      <c r="E3">
        <v>250</v>
      </c>
      <c r="F3" s="23">
        <v>2.00760360074</v>
      </c>
      <c r="G3" s="23" t="s">
        <v>45</v>
      </c>
      <c r="H3" s="23">
        <v>160923</v>
      </c>
      <c r="I3" s="23" t="s">
        <v>46</v>
      </c>
      <c r="J3" s="23">
        <v>10.2916911621093</v>
      </c>
      <c r="K3" s="23" t="s">
        <v>46</v>
      </c>
      <c r="L3" s="23">
        <v>0.26426686784127901</v>
      </c>
      <c r="M3" s="23" t="s">
        <v>45</v>
      </c>
      <c r="N3" s="23">
        <v>1.9741313809110099</v>
      </c>
      <c r="O3" s="23" t="s">
        <v>45</v>
      </c>
      <c r="P3" s="23">
        <v>0.27653687788600001</v>
      </c>
      <c r="Q3" s="23">
        <v>0.75</v>
      </c>
      <c r="R3" s="23" t="s">
        <v>45</v>
      </c>
      <c r="S3" s="23">
        <v>9.1187661179600005E-2</v>
      </c>
      <c r="T3" s="23" t="s">
        <v>45</v>
      </c>
      <c r="U3" s="23">
        <v>0.46188609459199997</v>
      </c>
      <c r="V3" s="23" t="s">
        <v>45</v>
      </c>
      <c r="W3" s="23">
        <v>0.358420132025</v>
      </c>
      <c r="X3" s="23" t="s">
        <v>48</v>
      </c>
      <c r="Y3" s="23">
        <v>1.12043420182E-3</v>
      </c>
      <c r="Z3" s="23">
        <v>1.26617838979E-2</v>
      </c>
      <c r="AA3" s="23">
        <v>193</v>
      </c>
      <c r="AB3" s="23">
        <v>-1.09646241539E-3</v>
      </c>
      <c r="AC3" s="23" t="s">
        <v>45</v>
      </c>
      <c r="AD3" s="23">
        <v>65</v>
      </c>
      <c r="AE3" s="23">
        <v>-3.23507578897E-3</v>
      </c>
      <c r="AF3" s="23" t="s">
        <v>45</v>
      </c>
      <c r="AG3" s="23" t="str">
        <f t="shared" ref="AG3:AG66" si="5">IF(OR($G3="yes",$K3="very high",$K3="very low",$M3="yes",$O3="yes",$R3="yes"),"fail","pass")</f>
        <v>fail</v>
      </c>
      <c r="AH3" s="23" t="str">
        <f t="shared" ref="AH3:AH66" si="6">IF(OR($G3="yes",$K3="very high",$K3="very low",$M3="yes",$O3="yes",$R3="yes",$T3="yes",$V3="yes"),"fail","pass")</f>
        <v>fail</v>
      </c>
      <c r="AI3" t="str">
        <f t="shared" ref="AI3:AI66" si="7">IF(OR($G3="yes",$M3="yes",$O3="yes",$R3="yes"),"fail","pass")</f>
        <v>fail</v>
      </c>
      <c r="AJ3" t="str">
        <f t="shared" ref="AJ3:AJ66" si="8">IF(OR($G3="yes",$M3="yes",$O3="yes",$R3="yes",$T3="yes",$V3="yes"),"fail","pass")</f>
        <v>fail</v>
      </c>
      <c r="AL3" t="str">
        <f t="shared" si="0"/>
        <v>same</v>
      </c>
      <c r="AM3" t="str">
        <f t="shared" si="1"/>
        <v>pass</v>
      </c>
      <c r="AN3" s="3" t="str">
        <f t="shared" si="2"/>
        <v>exceeded</v>
      </c>
      <c r="AO3" s="3" t="str">
        <f t="shared" si="3"/>
        <v>exceeded</v>
      </c>
      <c r="AP3" t="str">
        <f t="shared" ref="AP3:AP66" si="9">IF(AN3=AO3, "same","diff")</f>
        <v>same</v>
      </c>
      <c r="AQ3" t="str">
        <f t="shared" si="4"/>
        <v>same</v>
      </c>
    </row>
    <row r="4" spans="1:43" x14ac:dyDescent="0.3">
      <c r="A4" t="s">
        <v>52</v>
      </c>
      <c r="B4" t="s">
        <v>43</v>
      </c>
      <c r="C4" s="1">
        <v>41443</v>
      </c>
      <c r="D4">
        <v>251</v>
      </c>
      <c r="E4">
        <v>251</v>
      </c>
      <c r="F4" s="23">
        <v>93.702979366199997</v>
      </c>
      <c r="G4" s="23" t="s">
        <v>48</v>
      </c>
      <c r="H4" s="23">
        <v>10147864</v>
      </c>
      <c r="I4" s="23" t="s">
        <v>46</v>
      </c>
      <c r="J4" s="23">
        <v>556.75553571428497</v>
      </c>
      <c r="K4" s="23" t="s">
        <v>46</v>
      </c>
      <c r="L4" s="23">
        <v>9.2139862655984794E-3</v>
      </c>
      <c r="M4" s="23" t="s">
        <v>48</v>
      </c>
      <c r="N4" s="23">
        <v>93.925688036128903</v>
      </c>
      <c r="O4" s="23" t="s">
        <v>48</v>
      </c>
      <c r="P4" s="23">
        <v>0.79545451681500001</v>
      </c>
      <c r="Q4" s="23">
        <v>0.75</v>
      </c>
      <c r="R4" s="23" t="s">
        <v>48</v>
      </c>
      <c r="S4" s="23">
        <v>0.90382837631900004</v>
      </c>
      <c r="T4" s="23" t="s">
        <v>48</v>
      </c>
      <c r="U4" s="23">
        <v>0.68024435439999997</v>
      </c>
      <c r="V4" s="23" t="s">
        <v>45</v>
      </c>
      <c r="W4" s="23">
        <v>0.358420132025</v>
      </c>
      <c r="X4" s="23" t="s">
        <v>48</v>
      </c>
      <c r="Y4" s="24">
        <v>1.6394677574E-83</v>
      </c>
      <c r="Z4" s="24">
        <v>9.0394162667500005E-306</v>
      </c>
      <c r="AA4" s="23">
        <v>0</v>
      </c>
      <c r="AB4" s="23">
        <v>-1.0825020626900001E-3</v>
      </c>
      <c r="AC4" s="23" t="s">
        <v>45</v>
      </c>
      <c r="AD4" s="23">
        <v>47</v>
      </c>
      <c r="AE4" s="23">
        <v>-3.7712650338300002E-3</v>
      </c>
      <c r="AF4" s="23" t="s">
        <v>45</v>
      </c>
      <c r="AG4" s="23" t="str">
        <f t="shared" si="5"/>
        <v>pass</v>
      </c>
      <c r="AH4" s="23" t="str">
        <f t="shared" si="6"/>
        <v>fail</v>
      </c>
      <c r="AI4" t="str">
        <f t="shared" si="7"/>
        <v>pass</v>
      </c>
      <c r="AJ4" t="str">
        <f t="shared" si="8"/>
        <v>fail</v>
      </c>
      <c r="AL4" t="str">
        <f t="shared" si="0"/>
        <v>diff</v>
      </c>
      <c r="AM4" t="str">
        <f t="shared" si="1"/>
        <v>pass</v>
      </c>
      <c r="AN4" s="3" t="str">
        <f t="shared" si="2"/>
        <v>not exceeded</v>
      </c>
      <c r="AO4" s="3" t="str">
        <f t="shared" si="3"/>
        <v>exceeded</v>
      </c>
      <c r="AP4" t="str">
        <f t="shared" si="9"/>
        <v>diff</v>
      </c>
      <c r="AQ4" t="str">
        <f t="shared" si="4"/>
        <v>same</v>
      </c>
    </row>
    <row r="5" spans="1:43" x14ac:dyDescent="0.3">
      <c r="A5" t="s">
        <v>57</v>
      </c>
      <c r="B5" t="s">
        <v>43</v>
      </c>
      <c r="C5" s="1">
        <v>41449</v>
      </c>
      <c r="D5">
        <v>251</v>
      </c>
      <c r="E5">
        <v>251</v>
      </c>
      <c r="F5" s="23">
        <v>88.738148146100002</v>
      </c>
      <c r="G5" s="23" t="s">
        <v>48</v>
      </c>
      <c r="H5" s="23">
        <v>17725761</v>
      </c>
      <c r="I5" s="23" t="s">
        <v>46</v>
      </c>
      <c r="J5" s="23">
        <v>940.83354464285696</v>
      </c>
      <c r="K5" s="23" t="s">
        <v>58</v>
      </c>
      <c r="L5" s="23">
        <v>1.16285720083283E-2</v>
      </c>
      <c r="M5" s="23" t="s">
        <v>48</v>
      </c>
      <c r="N5" s="23">
        <v>89.001659573625503</v>
      </c>
      <c r="O5" s="23" t="s">
        <v>48</v>
      </c>
      <c r="P5" s="23">
        <v>0.84735838894500004</v>
      </c>
      <c r="Q5" s="23">
        <v>0.75</v>
      </c>
      <c r="R5" s="23" t="s">
        <v>48</v>
      </c>
      <c r="S5" s="23">
        <v>0.90274566830500003</v>
      </c>
      <c r="T5" s="23" t="s">
        <v>48</v>
      </c>
      <c r="U5" s="23">
        <v>0.78576044597000005</v>
      </c>
      <c r="V5" s="23" t="s">
        <v>48</v>
      </c>
      <c r="W5" s="23">
        <v>0.67793689645199995</v>
      </c>
      <c r="X5" s="23" t="s">
        <v>48</v>
      </c>
      <c r="Y5" s="24">
        <v>1.09117841216E-52</v>
      </c>
      <c r="Z5" s="24">
        <v>1.2365877767599999E-63</v>
      </c>
      <c r="AA5" s="23">
        <v>0</v>
      </c>
      <c r="AB5" s="23">
        <v>-9.5539739150600001E-4</v>
      </c>
      <c r="AC5" s="23" t="s">
        <v>45</v>
      </c>
      <c r="AD5" s="23">
        <v>4</v>
      </c>
      <c r="AE5" s="23">
        <v>-1.9888971164700002E-3</v>
      </c>
      <c r="AF5" s="23" t="s">
        <v>45</v>
      </c>
      <c r="AG5" s="23" t="str">
        <f t="shared" si="5"/>
        <v>pass</v>
      </c>
      <c r="AH5" s="23" t="str">
        <f t="shared" si="6"/>
        <v>pass</v>
      </c>
      <c r="AI5" t="str">
        <f t="shared" si="7"/>
        <v>pass</v>
      </c>
      <c r="AJ5" t="str">
        <f t="shared" si="8"/>
        <v>pass</v>
      </c>
      <c r="AL5" t="str">
        <f t="shared" si="0"/>
        <v>same</v>
      </c>
      <c r="AM5" t="str">
        <f t="shared" si="1"/>
        <v>pass</v>
      </c>
      <c r="AN5" s="3" t="str">
        <f t="shared" si="2"/>
        <v>not exceeded</v>
      </c>
      <c r="AO5" s="3" t="str">
        <f t="shared" si="3"/>
        <v>not exceeded</v>
      </c>
      <c r="AP5" t="str">
        <f t="shared" si="9"/>
        <v>same</v>
      </c>
      <c r="AQ5" t="str">
        <f t="shared" si="4"/>
        <v>same</v>
      </c>
    </row>
    <row r="6" spans="1:43" x14ac:dyDescent="0.3">
      <c r="A6" t="s">
        <v>59</v>
      </c>
      <c r="B6" t="s">
        <v>43</v>
      </c>
      <c r="C6" s="1">
        <v>41467</v>
      </c>
      <c r="D6">
        <v>151</v>
      </c>
      <c r="E6">
        <v>151</v>
      </c>
      <c r="F6" s="23">
        <v>82.440077405300002</v>
      </c>
      <c r="G6" s="23" t="s">
        <v>48</v>
      </c>
      <c r="H6" s="23">
        <v>13180142</v>
      </c>
      <c r="I6" s="23" t="s">
        <v>46</v>
      </c>
      <c r="J6" s="23">
        <v>710.29537053571403</v>
      </c>
      <c r="K6" s="23" t="s">
        <v>46</v>
      </c>
      <c r="L6" s="23">
        <v>9.42195574424603E-2</v>
      </c>
      <c r="M6" s="23" t="s">
        <v>45</v>
      </c>
      <c r="N6" s="23">
        <v>82.130787370041901</v>
      </c>
      <c r="O6" s="23" t="s">
        <v>48</v>
      </c>
      <c r="P6" s="23">
        <v>0.92194642387199999</v>
      </c>
      <c r="Q6" s="23">
        <v>0.8</v>
      </c>
      <c r="R6" s="23" t="s">
        <v>48</v>
      </c>
      <c r="S6" s="23">
        <v>0.92377140584899997</v>
      </c>
      <c r="T6" s="23" t="s">
        <v>48</v>
      </c>
      <c r="U6" s="23">
        <v>0.92291677829100005</v>
      </c>
      <c r="V6" s="23" t="s">
        <v>48</v>
      </c>
      <c r="W6" s="23">
        <v>0.99998090779100002</v>
      </c>
      <c r="X6" s="23" t="s">
        <v>48</v>
      </c>
      <c r="Y6" s="23">
        <v>9.6054853604899994E-3</v>
      </c>
      <c r="Z6" s="24">
        <v>4.6380599446800001E-11</v>
      </c>
      <c r="AA6" s="23">
        <v>0</v>
      </c>
      <c r="AB6" s="23">
        <v>-5.9231819952599999E-4</v>
      </c>
      <c r="AC6" s="23" t="s">
        <v>45</v>
      </c>
      <c r="AD6" s="23">
        <v>0</v>
      </c>
      <c r="AE6" s="23">
        <v>-6.2140868569199998E-4</v>
      </c>
      <c r="AF6" s="23" t="s">
        <v>45</v>
      </c>
      <c r="AG6" s="23" t="str">
        <f t="shared" si="5"/>
        <v>fail</v>
      </c>
      <c r="AH6" s="23" t="str">
        <f t="shared" si="6"/>
        <v>fail</v>
      </c>
      <c r="AI6" t="str">
        <f t="shared" si="7"/>
        <v>fail</v>
      </c>
      <c r="AJ6" t="str">
        <f t="shared" si="8"/>
        <v>fail</v>
      </c>
      <c r="AL6" t="str">
        <f t="shared" si="0"/>
        <v>same</v>
      </c>
      <c r="AM6" t="str">
        <f t="shared" si="1"/>
        <v>pass</v>
      </c>
      <c r="AN6" s="3" t="str">
        <f t="shared" si="2"/>
        <v>not exceeded</v>
      </c>
      <c r="AO6" s="3" t="str">
        <f t="shared" si="3"/>
        <v>not exceeded</v>
      </c>
      <c r="AP6" t="str">
        <f t="shared" si="9"/>
        <v>same</v>
      </c>
      <c r="AQ6" t="str">
        <f t="shared" si="4"/>
        <v>same</v>
      </c>
    </row>
    <row r="7" spans="1:43" x14ac:dyDescent="0.3">
      <c r="A7" t="s">
        <v>60</v>
      </c>
      <c r="B7" t="s">
        <v>43</v>
      </c>
      <c r="C7" s="1">
        <v>41503</v>
      </c>
      <c r="D7">
        <v>176</v>
      </c>
      <c r="E7">
        <v>176</v>
      </c>
      <c r="F7" s="23">
        <v>93.613034329599998</v>
      </c>
      <c r="G7" s="23" t="s">
        <v>48</v>
      </c>
      <c r="H7" s="23">
        <v>14493580</v>
      </c>
      <c r="I7" s="23" t="s">
        <v>46</v>
      </c>
      <c r="J7" s="23">
        <v>748.77209374999995</v>
      </c>
      <c r="K7" s="23" t="s">
        <v>46</v>
      </c>
      <c r="L7" s="23">
        <v>2.0100939022347601E-2</v>
      </c>
      <c r="M7" s="23" t="s">
        <v>48</v>
      </c>
      <c r="N7" s="23">
        <v>93.612744736325396</v>
      </c>
      <c r="O7" s="23" t="s">
        <v>48</v>
      </c>
      <c r="P7" s="23">
        <v>0.94896509894799996</v>
      </c>
      <c r="Q7" s="23">
        <v>0.75</v>
      </c>
      <c r="R7" s="23" t="s">
        <v>48</v>
      </c>
      <c r="S7" s="23">
        <v>0.96311808714299996</v>
      </c>
      <c r="T7" s="23" t="s">
        <v>48</v>
      </c>
      <c r="U7" s="23">
        <v>0.93388158129999999</v>
      </c>
      <c r="V7" s="23" t="s">
        <v>48</v>
      </c>
      <c r="W7" s="23">
        <v>0.84094804639099996</v>
      </c>
      <c r="X7" s="23" t="s">
        <v>48</v>
      </c>
      <c r="Y7" s="24">
        <v>4.6235873654399998E-5</v>
      </c>
      <c r="Z7" s="23" t="s">
        <v>61</v>
      </c>
      <c r="AA7" s="23">
        <v>0</v>
      </c>
      <c r="AB7" s="23">
        <v>-3.9473149619E-4</v>
      </c>
      <c r="AC7" s="23" t="s">
        <v>48</v>
      </c>
      <c r="AD7" s="23">
        <v>1</v>
      </c>
      <c r="AE7" s="23">
        <v>-6.0170140418700001E-4</v>
      </c>
      <c r="AF7" s="23" t="s">
        <v>45</v>
      </c>
      <c r="AG7" s="23" t="str">
        <f t="shared" si="5"/>
        <v>pass</v>
      </c>
      <c r="AH7" s="23" t="str">
        <f t="shared" si="6"/>
        <v>pass</v>
      </c>
      <c r="AI7" t="str">
        <f t="shared" si="7"/>
        <v>pass</v>
      </c>
      <c r="AJ7" t="str">
        <f t="shared" si="8"/>
        <v>pass</v>
      </c>
      <c r="AL7" t="str">
        <f t="shared" si="0"/>
        <v>same</v>
      </c>
      <c r="AM7" t="str">
        <f t="shared" si="1"/>
        <v>pass</v>
      </c>
      <c r="AN7" s="3" t="str">
        <f t="shared" si="2"/>
        <v>not exceeded</v>
      </c>
      <c r="AO7" s="3" t="str">
        <f t="shared" si="3"/>
        <v>not exceeded</v>
      </c>
      <c r="AP7" t="str">
        <f t="shared" si="9"/>
        <v>same</v>
      </c>
      <c r="AQ7" t="str">
        <f t="shared" si="4"/>
        <v>diff</v>
      </c>
    </row>
    <row r="8" spans="1:43" x14ac:dyDescent="0.3">
      <c r="A8" t="s">
        <v>65</v>
      </c>
      <c r="B8" t="s">
        <v>43</v>
      </c>
      <c r="C8" s="1">
        <v>41530</v>
      </c>
      <c r="D8">
        <v>251</v>
      </c>
      <c r="E8">
        <v>251</v>
      </c>
      <c r="F8" s="23">
        <v>89.863611885799997</v>
      </c>
      <c r="G8" s="23" t="s">
        <v>48</v>
      </c>
      <c r="H8" s="23">
        <v>17433281</v>
      </c>
      <c r="I8" s="23" t="s">
        <v>46</v>
      </c>
      <c r="J8" s="23">
        <v>913.73032142857096</v>
      </c>
      <c r="K8" s="23" t="s">
        <v>58</v>
      </c>
      <c r="L8" s="23">
        <v>2.4696171385064199E-2</v>
      </c>
      <c r="M8" s="23" t="s">
        <v>48</v>
      </c>
      <c r="N8" s="23">
        <v>89.177916750527601</v>
      </c>
      <c r="O8" s="23" t="s">
        <v>48</v>
      </c>
      <c r="P8" s="23">
        <v>0.83393312702400002</v>
      </c>
      <c r="Q8" s="23">
        <v>0.75</v>
      </c>
      <c r="R8" s="23" t="s">
        <v>48</v>
      </c>
      <c r="S8" s="23">
        <v>0.88572799622800003</v>
      </c>
      <c r="T8" s="23" t="s">
        <v>48</v>
      </c>
      <c r="U8" s="23">
        <v>0.77647501394399998</v>
      </c>
      <c r="V8" s="23" t="s">
        <v>48</v>
      </c>
      <c r="W8" s="23">
        <v>0.84094804639099996</v>
      </c>
      <c r="X8" s="23" t="s">
        <v>48</v>
      </c>
      <c r="Y8" s="24">
        <v>3.8371474749700001E-42</v>
      </c>
      <c r="Z8" s="24">
        <v>5.6818846749000003E-66</v>
      </c>
      <c r="AA8" s="23">
        <v>0</v>
      </c>
      <c r="AB8" s="23">
        <v>-1.1656378153900001E-3</v>
      </c>
      <c r="AC8" s="23" t="s">
        <v>45</v>
      </c>
      <c r="AD8" s="23">
        <v>4</v>
      </c>
      <c r="AE8" s="23">
        <v>-1.9759417336499998E-3</v>
      </c>
      <c r="AF8" s="23" t="s">
        <v>45</v>
      </c>
      <c r="AG8" s="23" t="str">
        <f t="shared" si="5"/>
        <v>pass</v>
      </c>
      <c r="AH8" s="23" t="str">
        <f t="shared" si="6"/>
        <v>pass</v>
      </c>
      <c r="AI8" t="str">
        <f t="shared" si="7"/>
        <v>pass</v>
      </c>
      <c r="AJ8" t="str">
        <f t="shared" si="8"/>
        <v>pass</v>
      </c>
      <c r="AL8" t="str">
        <f t="shared" si="0"/>
        <v>same</v>
      </c>
      <c r="AM8" t="str">
        <f t="shared" si="1"/>
        <v>pass</v>
      </c>
      <c r="AN8" s="3" t="str">
        <f t="shared" si="2"/>
        <v>not exceeded</v>
      </c>
      <c r="AO8" s="3" t="str">
        <f t="shared" si="3"/>
        <v>not exceeded</v>
      </c>
      <c r="AP8" t="str">
        <f t="shared" si="9"/>
        <v>same</v>
      </c>
      <c r="AQ8" t="str">
        <f t="shared" si="4"/>
        <v>same</v>
      </c>
    </row>
    <row r="9" spans="1:43" x14ac:dyDescent="0.3">
      <c r="A9" t="s">
        <v>66</v>
      </c>
      <c r="B9" t="s">
        <v>43</v>
      </c>
      <c r="C9" s="1">
        <v>41533</v>
      </c>
      <c r="D9">
        <v>151</v>
      </c>
      <c r="E9">
        <v>151</v>
      </c>
      <c r="F9" s="23">
        <v>86.061833698399994</v>
      </c>
      <c r="G9" s="23" t="s">
        <v>48</v>
      </c>
      <c r="H9" s="23">
        <v>22033351</v>
      </c>
      <c r="I9" s="23" t="s">
        <v>46</v>
      </c>
      <c r="J9" s="23">
        <v>1185.41731696428</v>
      </c>
      <c r="K9" s="23" t="s">
        <v>116</v>
      </c>
      <c r="L9" s="23">
        <v>2.8467925827783101E-2</v>
      </c>
      <c r="M9" s="23" t="s">
        <v>48</v>
      </c>
      <c r="N9" s="23">
        <v>86.012228655016898</v>
      </c>
      <c r="O9" s="23" t="s">
        <v>48</v>
      </c>
      <c r="P9" s="23">
        <v>0.91380022508699998</v>
      </c>
      <c r="Q9" s="23">
        <v>0.8</v>
      </c>
      <c r="R9" s="23" t="s">
        <v>48</v>
      </c>
      <c r="S9" s="23">
        <v>0.93476878340500003</v>
      </c>
      <c r="T9" s="23" t="s">
        <v>48</v>
      </c>
      <c r="U9" s="23">
        <v>0.89055770815500002</v>
      </c>
      <c r="V9" s="23" t="s">
        <v>48</v>
      </c>
      <c r="W9" s="23">
        <v>0.84094804639099996</v>
      </c>
      <c r="X9" s="23" t="s">
        <v>48</v>
      </c>
      <c r="Y9" s="24">
        <v>4.3159063355000002E-13</v>
      </c>
      <c r="Z9" s="24">
        <v>1.10353010986E-23</v>
      </c>
      <c r="AA9" s="23">
        <v>0</v>
      </c>
      <c r="AB9" s="23">
        <v>-7.0235033184499996E-4</v>
      </c>
      <c r="AC9" s="23" t="s">
        <v>45</v>
      </c>
      <c r="AD9" s="23">
        <v>0</v>
      </c>
      <c r="AE9" s="23">
        <v>-9.0450211730900003E-4</v>
      </c>
      <c r="AF9" s="23" t="s">
        <v>45</v>
      </c>
      <c r="AG9" s="23" t="str">
        <f t="shared" si="5"/>
        <v>fail</v>
      </c>
      <c r="AH9" s="23" t="str">
        <f t="shared" si="6"/>
        <v>fail</v>
      </c>
      <c r="AI9" t="str">
        <f t="shared" si="7"/>
        <v>pass</v>
      </c>
      <c r="AJ9" t="str">
        <f t="shared" si="8"/>
        <v>pass</v>
      </c>
      <c r="AL9" t="str">
        <f t="shared" si="0"/>
        <v>same</v>
      </c>
      <c r="AM9" t="str">
        <f t="shared" si="1"/>
        <v>pass</v>
      </c>
      <c r="AN9" s="3" t="str">
        <f t="shared" si="2"/>
        <v>not exceeded</v>
      </c>
      <c r="AO9" s="3" t="str">
        <f t="shared" si="3"/>
        <v>not exceeded</v>
      </c>
      <c r="AP9" t="str">
        <f t="shared" si="9"/>
        <v>same</v>
      </c>
      <c r="AQ9" t="str">
        <f t="shared" si="4"/>
        <v>same</v>
      </c>
    </row>
    <row r="10" spans="1:43" x14ac:dyDescent="0.3">
      <c r="A10" t="s">
        <v>69</v>
      </c>
      <c r="B10" t="s">
        <v>43</v>
      </c>
      <c r="C10" s="1">
        <v>41541</v>
      </c>
      <c r="D10">
        <v>251</v>
      </c>
      <c r="E10">
        <v>251</v>
      </c>
      <c r="F10" s="23">
        <v>67.195163523800005</v>
      </c>
      <c r="G10" s="23" t="s">
        <v>45</v>
      </c>
      <c r="H10" s="23">
        <v>14006895</v>
      </c>
      <c r="I10" s="23" t="s">
        <v>46</v>
      </c>
      <c r="J10" s="23">
        <v>805.13880357142796</v>
      </c>
      <c r="K10" s="23" t="s">
        <v>86</v>
      </c>
      <c r="L10" s="23">
        <v>9.2175920851973694E-2</v>
      </c>
      <c r="M10" s="23" t="s">
        <v>45</v>
      </c>
      <c r="N10" s="23">
        <v>66.844282907200906</v>
      </c>
      <c r="O10" s="23" t="s">
        <v>45</v>
      </c>
      <c r="P10" s="23">
        <v>0.71517038600399996</v>
      </c>
      <c r="Q10" s="23">
        <v>0.75</v>
      </c>
      <c r="R10" s="23" t="s">
        <v>45</v>
      </c>
      <c r="S10" s="23">
        <v>0.77068912456500005</v>
      </c>
      <c r="T10" s="23" t="s">
        <v>48</v>
      </c>
      <c r="U10" s="23">
        <v>0.66347772384600001</v>
      </c>
      <c r="V10" s="23" t="s">
        <v>45</v>
      </c>
      <c r="W10" s="23">
        <v>0.99584488300200003</v>
      </c>
      <c r="X10" s="23" t="s">
        <v>48</v>
      </c>
      <c r="Y10" s="24">
        <v>6.3636890642999997E-20</v>
      </c>
      <c r="Z10" s="23" t="s">
        <v>61</v>
      </c>
      <c r="AA10" s="23">
        <v>16</v>
      </c>
      <c r="AB10" s="23">
        <v>-1.9789055870399999E-3</v>
      </c>
      <c r="AC10" s="23" t="s">
        <v>45</v>
      </c>
      <c r="AD10" s="23">
        <v>32</v>
      </c>
      <c r="AE10" s="23">
        <v>-2.1860258954700001E-3</v>
      </c>
      <c r="AF10" s="23" t="s">
        <v>45</v>
      </c>
      <c r="AG10" s="23" t="str">
        <f t="shared" si="5"/>
        <v>fail</v>
      </c>
      <c r="AH10" s="23" t="str">
        <f t="shared" si="6"/>
        <v>fail</v>
      </c>
      <c r="AI10" t="str">
        <f t="shared" si="7"/>
        <v>fail</v>
      </c>
      <c r="AJ10" t="str">
        <f t="shared" si="8"/>
        <v>fail</v>
      </c>
      <c r="AL10" t="str">
        <f t="shared" si="0"/>
        <v>diff</v>
      </c>
      <c r="AM10" t="str">
        <f t="shared" si="1"/>
        <v>pass</v>
      </c>
      <c r="AN10" s="3" t="str">
        <f t="shared" si="2"/>
        <v>not exceeded</v>
      </c>
      <c r="AO10" s="3" t="str">
        <f t="shared" si="3"/>
        <v>exceeded</v>
      </c>
      <c r="AP10" t="str">
        <f t="shared" si="9"/>
        <v>diff</v>
      </c>
      <c r="AQ10" t="str">
        <f t="shared" si="4"/>
        <v>same</v>
      </c>
    </row>
    <row r="11" spans="1:43" x14ac:dyDescent="0.3">
      <c r="A11" t="s">
        <v>70</v>
      </c>
      <c r="B11" t="s">
        <v>43</v>
      </c>
      <c r="C11" s="1">
        <v>41554</v>
      </c>
      <c r="D11">
        <v>251</v>
      </c>
      <c r="E11">
        <v>251</v>
      </c>
      <c r="F11" s="23">
        <v>88.986930318600002</v>
      </c>
      <c r="G11" s="23" t="s">
        <v>48</v>
      </c>
      <c r="H11" s="23">
        <v>7066429</v>
      </c>
      <c r="I11" s="23" t="s">
        <v>46</v>
      </c>
      <c r="J11" s="23">
        <v>464.056136160714</v>
      </c>
      <c r="K11" s="23" t="s">
        <v>46</v>
      </c>
      <c r="L11" s="23">
        <v>0.11394761267414399</v>
      </c>
      <c r="M11" s="23" t="s">
        <v>45</v>
      </c>
      <c r="N11" s="23">
        <v>90.7266167774645</v>
      </c>
      <c r="O11" s="23" t="s">
        <v>48</v>
      </c>
      <c r="P11" s="23">
        <v>0.86005195294199999</v>
      </c>
      <c r="Q11" s="23">
        <v>0.75</v>
      </c>
      <c r="R11" s="23" t="s">
        <v>48</v>
      </c>
      <c r="S11" s="23">
        <v>0.86611846823299998</v>
      </c>
      <c r="T11" s="23" t="s">
        <v>48</v>
      </c>
      <c r="U11" s="23">
        <v>0.85246563440699996</v>
      </c>
      <c r="V11" s="23" t="s">
        <v>48</v>
      </c>
      <c r="W11" s="23">
        <v>0.99999999999699996</v>
      </c>
      <c r="X11" s="23" t="s">
        <v>48</v>
      </c>
      <c r="Y11" s="23">
        <v>7.1573271143099998E-2</v>
      </c>
      <c r="Z11" s="23" t="s">
        <v>61</v>
      </c>
      <c r="AA11" s="23">
        <v>1</v>
      </c>
      <c r="AB11" s="23">
        <v>-1.40218418522E-3</v>
      </c>
      <c r="AC11" s="23" t="s">
        <v>45</v>
      </c>
      <c r="AD11" s="23">
        <v>1</v>
      </c>
      <c r="AE11" s="23">
        <v>-1.5446375712E-3</v>
      </c>
      <c r="AF11" s="23" t="s">
        <v>45</v>
      </c>
      <c r="AG11" s="23" t="str">
        <f t="shared" si="5"/>
        <v>fail</v>
      </c>
      <c r="AH11" s="23" t="str">
        <f t="shared" si="6"/>
        <v>fail</v>
      </c>
      <c r="AI11" t="str">
        <f t="shared" si="7"/>
        <v>fail</v>
      </c>
      <c r="AJ11" t="str">
        <f t="shared" si="8"/>
        <v>fail</v>
      </c>
      <c r="AL11" t="str">
        <f t="shared" si="0"/>
        <v>same</v>
      </c>
      <c r="AM11" t="str">
        <f t="shared" si="1"/>
        <v>pass</v>
      </c>
      <c r="AN11" s="3" t="str">
        <f t="shared" si="2"/>
        <v>not exceeded</v>
      </c>
      <c r="AO11" s="3" t="str">
        <f t="shared" si="3"/>
        <v>not exceeded</v>
      </c>
      <c r="AP11" t="str">
        <f t="shared" si="9"/>
        <v>same</v>
      </c>
      <c r="AQ11" t="str">
        <f t="shared" si="4"/>
        <v>same</v>
      </c>
    </row>
    <row r="12" spans="1:43" x14ac:dyDescent="0.3">
      <c r="A12" t="s">
        <v>71</v>
      </c>
      <c r="B12" t="s">
        <v>43</v>
      </c>
      <c r="C12" s="1">
        <v>41572</v>
      </c>
      <c r="D12">
        <v>151</v>
      </c>
      <c r="E12">
        <v>151</v>
      </c>
      <c r="F12" s="23">
        <v>90.634095636200001</v>
      </c>
      <c r="G12" s="23" t="s">
        <v>48</v>
      </c>
      <c r="H12" s="23">
        <v>17754371</v>
      </c>
      <c r="I12" s="23" t="s">
        <v>46</v>
      </c>
      <c r="J12" s="23">
        <v>930.35910044642799</v>
      </c>
      <c r="K12" s="23" t="s">
        <v>58</v>
      </c>
      <c r="L12" s="23">
        <v>3.0835956609208098E-2</v>
      </c>
      <c r="M12" s="23" t="s">
        <v>48</v>
      </c>
      <c r="N12" s="23">
        <v>91.403641646160807</v>
      </c>
      <c r="O12" s="23" t="s">
        <v>48</v>
      </c>
      <c r="P12" s="23">
        <v>0.92241757442899996</v>
      </c>
      <c r="Q12" s="23">
        <v>0.8</v>
      </c>
      <c r="R12" s="23" t="s">
        <v>48</v>
      </c>
      <c r="S12" s="23">
        <v>0.93549013221400001</v>
      </c>
      <c r="T12" s="23" t="s">
        <v>48</v>
      </c>
      <c r="U12" s="23">
        <v>0.90546281150300001</v>
      </c>
      <c r="V12" s="23" t="s">
        <v>48</v>
      </c>
      <c r="W12" s="23">
        <v>0.99584488300200003</v>
      </c>
      <c r="X12" s="23" t="s">
        <v>48</v>
      </c>
      <c r="Y12" s="24">
        <v>1.9426516500300002E-5</v>
      </c>
      <c r="Z12" s="23" t="s">
        <v>61</v>
      </c>
      <c r="AA12" s="23">
        <v>0</v>
      </c>
      <c r="AB12" s="23">
        <v>-9.4972264081299995E-4</v>
      </c>
      <c r="AC12" s="23" t="s">
        <v>45</v>
      </c>
      <c r="AD12" s="23">
        <v>0</v>
      </c>
      <c r="AE12" s="23">
        <v>-1.02739556868E-3</v>
      </c>
      <c r="AF12" s="23" t="s">
        <v>45</v>
      </c>
      <c r="AG12" s="23" t="str">
        <f t="shared" si="5"/>
        <v>pass</v>
      </c>
      <c r="AH12" s="23" t="str">
        <f t="shared" si="6"/>
        <v>pass</v>
      </c>
      <c r="AI12" t="str">
        <f t="shared" si="7"/>
        <v>pass</v>
      </c>
      <c r="AJ12" t="str">
        <f t="shared" si="8"/>
        <v>pass</v>
      </c>
      <c r="AL12" t="str">
        <f t="shared" si="0"/>
        <v>same</v>
      </c>
      <c r="AM12" t="str">
        <f t="shared" si="1"/>
        <v>pass</v>
      </c>
      <c r="AN12" s="3" t="str">
        <f t="shared" si="2"/>
        <v>not exceeded</v>
      </c>
      <c r="AO12" s="3" t="str">
        <f t="shared" si="3"/>
        <v>not exceeded</v>
      </c>
      <c r="AP12" t="str">
        <f t="shared" si="9"/>
        <v>same</v>
      </c>
      <c r="AQ12" t="str">
        <f t="shared" si="4"/>
        <v>same</v>
      </c>
    </row>
    <row r="13" spans="1:43" x14ac:dyDescent="0.3">
      <c r="A13" t="s">
        <v>72</v>
      </c>
      <c r="B13" t="s">
        <v>43</v>
      </c>
      <c r="C13" s="1">
        <v>41677</v>
      </c>
      <c r="D13">
        <v>251</v>
      </c>
      <c r="E13">
        <v>251</v>
      </c>
      <c r="F13" s="23">
        <v>88.330132539800005</v>
      </c>
      <c r="G13" s="23" t="s">
        <v>48</v>
      </c>
      <c r="H13" s="23">
        <v>10785103</v>
      </c>
      <c r="I13" s="23" t="s">
        <v>46</v>
      </c>
      <c r="J13" s="23">
        <v>558.100283482142</v>
      </c>
      <c r="K13" s="23" t="s">
        <v>46</v>
      </c>
      <c r="L13" s="23">
        <v>5.3446254015539797E-2</v>
      </c>
      <c r="M13" s="23" t="s">
        <v>48</v>
      </c>
      <c r="N13" s="23">
        <v>89.865699219691706</v>
      </c>
      <c r="O13" s="23" t="s">
        <v>48</v>
      </c>
      <c r="P13" s="23">
        <v>0.85142210424300002</v>
      </c>
      <c r="Q13" s="23">
        <v>0.75</v>
      </c>
      <c r="R13" s="23" t="s">
        <v>48</v>
      </c>
      <c r="S13" s="23">
        <v>0.85479847984799995</v>
      </c>
      <c r="T13" s="23" t="s">
        <v>48</v>
      </c>
      <c r="U13" s="23">
        <v>0.84338390378999994</v>
      </c>
      <c r="V13" s="23" t="s">
        <v>48</v>
      </c>
      <c r="W13" s="23">
        <v>0.99999999999699996</v>
      </c>
      <c r="X13" s="23" t="s">
        <v>48</v>
      </c>
      <c r="Y13" s="23">
        <v>0.428180738482</v>
      </c>
      <c r="Z13" s="23" t="s">
        <v>61</v>
      </c>
      <c r="AA13" s="23">
        <v>1</v>
      </c>
      <c r="AB13" s="23">
        <v>-1.4636248033299999E-3</v>
      </c>
      <c r="AC13" s="23" t="s">
        <v>45</v>
      </c>
      <c r="AD13" s="23">
        <v>1</v>
      </c>
      <c r="AE13" s="23">
        <v>-1.6776323415200001E-3</v>
      </c>
      <c r="AF13" s="23" t="s">
        <v>45</v>
      </c>
      <c r="AG13" s="23" t="str">
        <f t="shared" si="5"/>
        <v>pass</v>
      </c>
      <c r="AH13" s="23" t="str">
        <f t="shared" si="6"/>
        <v>pass</v>
      </c>
      <c r="AI13" t="str">
        <f t="shared" si="7"/>
        <v>pass</v>
      </c>
      <c r="AJ13" t="str">
        <f t="shared" si="8"/>
        <v>pass</v>
      </c>
      <c r="AL13" t="str">
        <f t="shared" si="0"/>
        <v>same</v>
      </c>
      <c r="AM13" t="str">
        <f t="shared" si="1"/>
        <v>pass</v>
      </c>
      <c r="AN13" s="3" t="str">
        <f t="shared" si="2"/>
        <v>not exceeded</v>
      </c>
      <c r="AO13" s="3" t="str">
        <f t="shared" si="3"/>
        <v>not exceeded</v>
      </c>
      <c r="AP13" t="str">
        <f t="shared" si="9"/>
        <v>same</v>
      </c>
      <c r="AQ13" t="str">
        <f t="shared" si="4"/>
        <v>same</v>
      </c>
    </row>
    <row r="14" spans="1:43" x14ac:dyDescent="0.3">
      <c r="A14" t="s">
        <v>73</v>
      </c>
      <c r="B14" t="s">
        <v>43</v>
      </c>
      <c r="C14" s="1">
        <v>41753</v>
      </c>
      <c r="D14">
        <v>151</v>
      </c>
      <c r="E14">
        <v>151</v>
      </c>
      <c r="F14" s="23">
        <v>97.007224315599998</v>
      </c>
      <c r="G14" s="23" t="s">
        <v>48</v>
      </c>
      <c r="H14" s="23">
        <v>5094671</v>
      </c>
      <c r="I14" s="23" t="s">
        <v>46</v>
      </c>
      <c r="J14" s="23">
        <v>251.071111607142</v>
      </c>
      <c r="K14" s="23" t="s">
        <v>47</v>
      </c>
      <c r="L14" s="23">
        <v>0.230997302346864</v>
      </c>
      <c r="M14" s="23" t="s">
        <v>45</v>
      </c>
      <c r="N14" s="23">
        <v>98.546922361137007</v>
      </c>
      <c r="O14" s="23" t="s">
        <v>48</v>
      </c>
      <c r="P14" s="23">
        <v>0.93672087825700001</v>
      </c>
      <c r="Q14" s="23">
        <v>0.8</v>
      </c>
      <c r="R14" s="23" t="s">
        <v>48</v>
      </c>
      <c r="S14" s="23">
        <v>0.94644837830799999</v>
      </c>
      <c r="T14" s="23" t="s">
        <v>48</v>
      </c>
      <c r="U14" s="23">
        <v>0.92544992874099996</v>
      </c>
      <c r="V14" s="23" t="s">
        <v>48</v>
      </c>
      <c r="W14" s="23">
        <v>0.95412926422199995</v>
      </c>
      <c r="X14" s="23" t="s">
        <v>48</v>
      </c>
      <c r="Y14" s="23">
        <v>8.3101985843899995E-2</v>
      </c>
      <c r="Z14" s="23">
        <v>5.5314319989800001E-3</v>
      </c>
      <c r="AA14" s="23">
        <v>0</v>
      </c>
      <c r="AB14" s="23">
        <v>-9.6088255736899995E-4</v>
      </c>
      <c r="AC14" s="23" t="s">
        <v>45</v>
      </c>
      <c r="AD14" s="23">
        <v>0</v>
      </c>
      <c r="AE14" s="23">
        <v>-1.03585050821E-3</v>
      </c>
      <c r="AF14" s="23" t="s">
        <v>45</v>
      </c>
      <c r="AG14" s="23" t="str">
        <f t="shared" si="5"/>
        <v>fail</v>
      </c>
      <c r="AH14" s="23" t="str">
        <f t="shared" si="6"/>
        <v>fail</v>
      </c>
      <c r="AI14" t="str">
        <f t="shared" si="7"/>
        <v>fail</v>
      </c>
      <c r="AJ14" t="str">
        <f t="shared" si="8"/>
        <v>fail</v>
      </c>
      <c r="AL14" t="str">
        <f t="shared" si="0"/>
        <v>same</v>
      </c>
      <c r="AM14" t="str">
        <f t="shared" si="1"/>
        <v>pass</v>
      </c>
      <c r="AN14" s="3" t="str">
        <f t="shared" si="2"/>
        <v>not exceeded</v>
      </c>
      <c r="AO14" s="3" t="str">
        <f t="shared" si="3"/>
        <v>not exceeded</v>
      </c>
      <c r="AP14" t="str">
        <f t="shared" si="9"/>
        <v>same</v>
      </c>
      <c r="AQ14" t="str">
        <f t="shared" si="4"/>
        <v>same</v>
      </c>
    </row>
    <row r="15" spans="1:43" x14ac:dyDescent="0.3">
      <c r="A15" t="s">
        <v>76</v>
      </c>
      <c r="B15" t="s">
        <v>43</v>
      </c>
      <c r="C15" s="1">
        <v>41773</v>
      </c>
      <c r="D15">
        <v>151</v>
      </c>
      <c r="E15">
        <v>151</v>
      </c>
      <c r="F15" s="23">
        <v>81.468367567499996</v>
      </c>
      <c r="G15" s="23" t="s">
        <v>48</v>
      </c>
      <c r="H15" s="23">
        <v>20334208</v>
      </c>
      <c r="I15" s="23" t="s">
        <v>46</v>
      </c>
      <c r="J15" s="23">
        <v>1124.4827499999999</v>
      </c>
      <c r="K15" s="23" t="s">
        <v>116</v>
      </c>
      <c r="L15" s="23">
        <v>1.7101416588541599E-2</v>
      </c>
      <c r="M15" s="23" t="s">
        <v>48</v>
      </c>
      <c r="N15" s="23">
        <v>81.284425153293896</v>
      </c>
      <c r="O15" s="23" t="s">
        <v>48</v>
      </c>
      <c r="P15" s="23">
        <v>0.79665174741400002</v>
      </c>
      <c r="Q15" s="23">
        <v>0.8</v>
      </c>
      <c r="R15" s="23" t="s">
        <v>45</v>
      </c>
      <c r="S15" s="23">
        <v>0.83677263658699996</v>
      </c>
      <c r="T15" s="23" t="s">
        <v>48</v>
      </c>
      <c r="U15" s="23">
        <v>0.75502261252000002</v>
      </c>
      <c r="V15" s="23" t="s">
        <v>45</v>
      </c>
      <c r="W15" s="23">
        <v>0.99584488300200003</v>
      </c>
      <c r="X15" s="23" t="s">
        <v>48</v>
      </c>
      <c r="Y15" s="24">
        <v>4.14918234968E-14</v>
      </c>
      <c r="Z15" s="23" t="s">
        <v>61</v>
      </c>
      <c r="AA15" s="23">
        <v>0</v>
      </c>
      <c r="AB15" s="23">
        <v>-2.4166095521800002E-3</v>
      </c>
      <c r="AC15" s="23" t="s">
        <v>45</v>
      </c>
      <c r="AD15" s="23">
        <v>7</v>
      </c>
      <c r="AE15" s="23">
        <v>-1.85469835122E-3</v>
      </c>
      <c r="AF15" s="23" t="s">
        <v>45</v>
      </c>
      <c r="AG15" s="23" t="str">
        <f t="shared" si="5"/>
        <v>fail</v>
      </c>
      <c r="AH15" s="23" t="str">
        <f t="shared" si="6"/>
        <v>fail</v>
      </c>
      <c r="AI15" t="str">
        <f t="shared" si="7"/>
        <v>fail</v>
      </c>
      <c r="AJ15" t="str">
        <f t="shared" si="8"/>
        <v>fail</v>
      </c>
      <c r="AL15" t="str">
        <f t="shared" si="0"/>
        <v>diff</v>
      </c>
      <c r="AM15" t="str">
        <f t="shared" si="1"/>
        <v>pass</v>
      </c>
      <c r="AN15" s="3" t="str">
        <f t="shared" si="2"/>
        <v>not exceeded</v>
      </c>
      <c r="AO15" s="3" t="str">
        <f t="shared" si="3"/>
        <v>not exceeded</v>
      </c>
      <c r="AP15" t="str">
        <f t="shared" si="9"/>
        <v>same</v>
      </c>
      <c r="AQ15" t="str">
        <f t="shared" si="4"/>
        <v>same</v>
      </c>
    </row>
    <row r="16" spans="1:43" x14ac:dyDescent="0.3">
      <c r="A16" t="s">
        <v>77</v>
      </c>
      <c r="B16" t="s">
        <v>43</v>
      </c>
      <c r="C16" s="1">
        <v>41802</v>
      </c>
      <c r="D16">
        <v>251</v>
      </c>
      <c r="E16">
        <v>251</v>
      </c>
      <c r="F16" s="23">
        <v>91.373018158899995</v>
      </c>
      <c r="G16" s="23" t="s">
        <v>48</v>
      </c>
      <c r="H16" s="23">
        <v>20643048</v>
      </c>
      <c r="I16" s="23" t="s">
        <v>46</v>
      </c>
      <c r="J16" s="23">
        <v>1088.1750982142801</v>
      </c>
      <c r="K16" s="23" t="s">
        <v>58</v>
      </c>
      <c r="L16" s="23">
        <v>1.45294769171346E-2</v>
      </c>
      <c r="M16" s="23" t="s">
        <v>48</v>
      </c>
      <c r="N16" s="23">
        <v>90.369509939564594</v>
      </c>
      <c r="O16" s="23" t="s">
        <v>48</v>
      </c>
      <c r="P16" s="23">
        <v>0.78765803212300001</v>
      </c>
      <c r="Q16" s="23">
        <v>0.75</v>
      </c>
      <c r="R16" s="23" t="s">
        <v>48</v>
      </c>
      <c r="S16" s="23">
        <v>0.82619260361699998</v>
      </c>
      <c r="T16" s="23" t="s">
        <v>48</v>
      </c>
      <c r="U16" s="23">
        <v>0.74425854228300004</v>
      </c>
      <c r="V16" s="23" t="s">
        <v>45</v>
      </c>
      <c r="W16" s="23">
        <v>0.84094804639099996</v>
      </c>
      <c r="X16" s="23" t="s">
        <v>48</v>
      </c>
      <c r="Y16" s="24">
        <v>1.13163481915E-41</v>
      </c>
      <c r="Z16" s="23" t="s">
        <v>61</v>
      </c>
      <c r="AA16" s="23">
        <v>19</v>
      </c>
      <c r="AB16" s="23">
        <v>-2.2137128389300002E-3</v>
      </c>
      <c r="AC16" s="23" t="s">
        <v>45</v>
      </c>
      <c r="AD16" s="23">
        <v>39</v>
      </c>
      <c r="AE16" s="23">
        <v>-2.66211294363E-3</v>
      </c>
      <c r="AF16" s="23" t="s">
        <v>45</v>
      </c>
      <c r="AG16" s="23" t="str">
        <f t="shared" si="5"/>
        <v>pass</v>
      </c>
      <c r="AH16" s="23" t="str">
        <f t="shared" si="6"/>
        <v>fail</v>
      </c>
      <c r="AI16" t="str">
        <f t="shared" si="7"/>
        <v>pass</v>
      </c>
      <c r="AJ16" t="str">
        <f t="shared" si="8"/>
        <v>fail</v>
      </c>
      <c r="AL16" t="str">
        <f t="shared" si="0"/>
        <v>diff</v>
      </c>
      <c r="AM16" t="str">
        <f t="shared" si="1"/>
        <v>pass</v>
      </c>
      <c r="AN16" s="3" t="str">
        <f t="shared" si="2"/>
        <v>not exceeded</v>
      </c>
      <c r="AO16" s="3" t="str">
        <f t="shared" si="3"/>
        <v>exceeded</v>
      </c>
      <c r="AP16" t="str">
        <f t="shared" si="9"/>
        <v>diff</v>
      </c>
      <c r="AQ16" t="str">
        <f t="shared" si="4"/>
        <v>same</v>
      </c>
    </row>
    <row r="17" spans="1:43" x14ac:dyDescent="0.3">
      <c r="A17" t="s">
        <v>78</v>
      </c>
      <c r="B17" t="s">
        <v>43</v>
      </c>
      <c r="C17" s="1">
        <v>41806</v>
      </c>
      <c r="D17">
        <v>251</v>
      </c>
      <c r="E17">
        <v>251</v>
      </c>
      <c r="F17" s="23">
        <v>97.331109583599996</v>
      </c>
      <c r="G17" s="23" t="s">
        <v>48</v>
      </c>
      <c r="H17" s="23">
        <v>10710545</v>
      </c>
      <c r="I17" s="23" t="s">
        <v>46</v>
      </c>
      <c r="J17" s="23">
        <v>534.59106026785696</v>
      </c>
      <c r="K17" s="23" t="s">
        <v>46</v>
      </c>
      <c r="L17" s="23">
        <v>6.5096507697174899E-3</v>
      </c>
      <c r="M17" s="23" t="s">
        <v>48</v>
      </c>
      <c r="N17" s="23">
        <v>97.504980354989598</v>
      </c>
      <c r="O17" s="23" t="s">
        <v>48</v>
      </c>
      <c r="P17" s="23">
        <v>0.81498399209100003</v>
      </c>
      <c r="Q17" s="23">
        <v>0.75</v>
      </c>
      <c r="R17" s="23" t="s">
        <v>48</v>
      </c>
      <c r="S17" s="23">
        <v>0.84060079458600001</v>
      </c>
      <c r="T17" s="23" t="s">
        <v>48</v>
      </c>
      <c r="U17" s="23">
        <v>0.78490072260199995</v>
      </c>
      <c r="V17" s="23" t="s">
        <v>48</v>
      </c>
      <c r="W17" s="23">
        <v>0.95412926422199995</v>
      </c>
      <c r="X17" s="23" t="s">
        <v>48</v>
      </c>
      <c r="Y17" s="24">
        <v>7.2918333866500002E-10</v>
      </c>
      <c r="Z17" s="23" t="s">
        <v>61</v>
      </c>
      <c r="AA17" s="23">
        <v>1</v>
      </c>
      <c r="AB17" s="23">
        <v>-2.40615786239E-3</v>
      </c>
      <c r="AC17" s="23" t="s">
        <v>45</v>
      </c>
      <c r="AD17" s="23">
        <v>30</v>
      </c>
      <c r="AE17" s="23">
        <v>-2.9711635094500002E-3</v>
      </c>
      <c r="AF17" s="23" t="s">
        <v>45</v>
      </c>
      <c r="AG17" s="23" t="str">
        <f t="shared" si="5"/>
        <v>pass</v>
      </c>
      <c r="AH17" s="23" t="str">
        <f t="shared" si="6"/>
        <v>pass</v>
      </c>
      <c r="AI17" t="str">
        <f t="shared" si="7"/>
        <v>pass</v>
      </c>
      <c r="AJ17" t="str">
        <f t="shared" si="8"/>
        <v>pass</v>
      </c>
      <c r="AL17" t="str">
        <f t="shared" si="0"/>
        <v>same</v>
      </c>
      <c r="AM17" t="str">
        <f t="shared" si="1"/>
        <v>pass</v>
      </c>
      <c r="AN17" s="3" t="str">
        <f t="shared" si="2"/>
        <v>not exceeded</v>
      </c>
      <c r="AO17" s="3" t="str">
        <f t="shared" si="3"/>
        <v>exceeded</v>
      </c>
      <c r="AP17" t="str">
        <f t="shared" si="9"/>
        <v>diff</v>
      </c>
      <c r="AQ17" t="str">
        <f t="shared" si="4"/>
        <v>same</v>
      </c>
    </row>
    <row r="18" spans="1:43" x14ac:dyDescent="0.3">
      <c r="A18" t="s">
        <v>79</v>
      </c>
      <c r="B18" t="s">
        <v>43</v>
      </c>
      <c r="C18" s="1">
        <v>41864</v>
      </c>
      <c r="D18">
        <v>151</v>
      </c>
      <c r="E18">
        <v>151</v>
      </c>
      <c r="F18" s="23">
        <v>91.935184099300002</v>
      </c>
      <c r="G18" s="23" t="s">
        <v>48</v>
      </c>
      <c r="H18" s="23">
        <v>17936069</v>
      </c>
      <c r="I18" s="23" t="s">
        <v>46</v>
      </c>
      <c r="J18" s="23">
        <v>943.90495535714194</v>
      </c>
      <c r="K18" s="23" t="s">
        <v>58</v>
      </c>
      <c r="L18" s="23">
        <v>2.62128193706254E-2</v>
      </c>
      <c r="M18" s="23" t="s">
        <v>48</v>
      </c>
      <c r="N18" s="23">
        <v>91.979808239217107</v>
      </c>
      <c r="O18" s="23" t="s">
        <v>48</v>
      </c>
      <c r="P18" s="23">
        <v>0.92465272432400003</v>
      </c>
      <c r="Q18" s="23">
        <v>0.8</v>
      </c>
      <c r="R18" s="23" t="s">
        <v>48</v>
      </c>
      <c r="S18" s="23">
        <v>0.94351811425300003</v>
      </c>
      <c r="T18" s="23" t="s">
        <v>48</v>
      </c>
      <c r="U18" s="23">
        <v>0.90463217548999997</v>
      </c>
      <c r="V18" s="23" t="s">
        <v>48</v>
      </c>
      <c r="W18" s="23">
        <v>0.95412926422199995</v>
      </c>
      <c r="X18" s="23" t="s">
        <v>48</v>
      </c>
      <c r="Y18" s="24">
        <v>3.3998328623399998E-9</v>
      </c>
      <c r="Z18" s="24">
        <v>3.0143490272199999E-185</v>
      </c>
      <c r="AA18" s="23">
        <v>0</v>
      </c>
      <c r="AB18" s="23">
        <v>-6.8224445095800004E-4</v>
      </c>
      <c r="AC18" s="23" t="s">
        <v>45</v>
      </c>
      <c r="AD18" s="23">
        <v>0</v>
      </c>
      <c r="AE18" s="23">
        <v>-7.5951055175899995E-4</v>
      </c>
      <c r="AF18" s="23" t="s">
        <v>45</v>
      </c>
      <c r="AG18" s="23" t="str">
        <f t="shared" si="5"/>
        <v>pass</v>
      </c>
      <c r="AH18" s="23" t="str">
        <f t="shared" si="6"/>
        <v>pass</v>
      </c>
      <c r="AI18" t="str">
        <f t="shared" si="7"/>
        <v>pass</v>
      </c>
      <c r="AJ18" t="str">
        <f t="shared" si="8"/>
        <v>pass</v>
      </c>
      <c r="AL18" t="str">
        <f t="shared" si="0"/>
        <v>same</v>
      </c>
      <c r="AM18" t="str">
        <f t="shared" si="1"/>
        <v>pass</v>
      </c>
      <c r="AN18" s="3" t="str">
        <f t="shared" si="2"/>
        <v>not exceeded</v>
      </c>
      <c r="AO18" s="3" t="str">
        <f t="shared" si="3"/>
        <v>not exceeded</v>
      </c>
      <c r="AP18" t="str">
        <f t="shared" si="9"/>
        <v>same</v>
      </c>
      <c r="AQ18" t="str">
        <f t="shared" si="4"/>
        <v>same</v>
      </c>
    </row>
    <row r="19" spans="1:43" x14ac:dyDescent="0.3">
      <c r="A19" t="s">
        <v>81</v>
      </c>
      <c r="B19" t="s">
        <v>43</v>
      </c>
      <c r="C19" s="1">
        <v>41883</v>
      </c>
      <c r="D19">
        <v>151</v>
      </c>
      <c r="E19">
        <v>151</v>
      </c>
      <c r="F19" s="23">
        <v>94.067257215200001</v>
      </c>
      <c r="G19" s="23" t="s">
        <v>48</v>
      </c>
      <c r="H19" s="23">
        <v>17640397</v>
      </c>
      <c r="I19" s="23" t="s">
        <v>46</v>
      </c>
      <c r="J19" s="23">
        <v>909.82885044642796</v>
      </c>
      <c r="K19" s="23" t="s">
        <v>46</v>
      </c>
      <c r="L19" s="23">
        <v>2.0070097729827301E-2</v>
      </c>
      <c r="M19" s="23" t="s">
        <v>48</v>
      </c>
      <c r="N19" s="23">
        <v>93.894403266475194</v>
      </c>
      <c r="O19" s="23" t="s">
        <v>48</v>
      </c>
      <c r="P19" s="23">
        <v>0.93862031160799997</v>
      </c>
      <c r="Q19" s="23">
        <v>0.8</v>
      </c>
      <c r="R19" s="23" t="s">
        <v>48</v>
      </c>
      <c r="S19" s="23">
        <v>0.96071821936299995</v>
      </c>
      <c r="T19" s="23" t="s">
        <v>48</v>
      </c>
      <c r="U19" s="23">
        <v>0.91538393382000005</v>
      </c>
      <c r="V19" s="23" t="s">
        <v>48</v>
      </c>
      <c r="W19" s="23">
        <v>0.84094804639099996</v>
      </c>
      <c r="X19" s="23" t="s">
        <v>48</v>
      </c>
      <c r="Y19" s="24">
        <v>4.2142039652099998E-16</v>
      </c>
      <c r="Z19" s="24">
        <v>6.6657825401500004E-224</v>
      </c>
      <c r="AA19" s="23">
        <v>0</v>
      </c>
      <c r="AB19" s="23">
        <v>-4.4114694139899999E-4</v>
      </c>
      <c r="AC19" s="23" t="s">
        <v>48</v>
      </c>
      <c r="AD19" s="23">
        <v>0</v>
      </c>
      <c r="AE19" s="23">
        <v>-5.2041113403899998E-4</v>
      </c>
      <c r="AF19" s="23" t="s">
        <v>45</v>
      </c>
      <c r="AG19" s="23" t="str">
        <f t="shared" si="5"/>
        <v>pass</v>
      </c>
      <c r="AH19" s="23" t="str">
        <f t="shared" si="6"/>
        <v>pass</v>
      </c>
      <c r="AI19" t="str">
        <f t="shared" si="7"/>
        <v>pass</v>
      </c>
      <c r="AJ19" t="str">
        <f t="shared" si="8"/>
        <v>pass</v>
      </c>
      <c r="AL19" t="str">
        <f t="shared" si="0"/>
        <v>same</v>
      </c>
      <c r="AM19" t="str">
        <f t="shared" si="1"/>
        <v>pass</v>
      </c>
      <c r="AN19" s="3" t="str">
        <f t="shared" si="2"/>
        <v>not exceeded</v>
      </c>
      <c r="AO19" s="3" t="str">
        <f t="shared" si="3"/>
        <v>not exceeded</v>
      </c>
      <c r="AP19" t="str">
        <f t="shared" si="9"/>
        <v>same</v>
      </c>
      <c r="AQ19" t="str">
        <f t="shared" si="4"/>
        <v>diff</v>
      </c>
    </row>
    <row r="20" spans="1:43" x14ac:dyDescent="0.3">
      <c r="A20" t="s">
        <v>83</v>
      </c>
      <c r="B20" t="s">
        <v>43</v>
      </c>
      <c r="C20" s="1">
        <v>41926</v>
      </c>
      <c r="D20">
        <v>151</v>
      </c>
      <c r="E20">
        <v>151</v>
      </c>
      <c r="F20" s="23">
        <v>89.638699256300001</v>
      </c>
      <c r="G20" s="23" t="s">
        <v>48</v>
      </c>
      <c r="H20" s="23">
        <v>19084469</v>
      </c>
      <c r="I20" s="23" t="s">
        <v>46</v>
      </c>
      <c r="J20" s="23">
        <v>1011.43212946428</v>
      </c>
      <c r="K20" s="23" t="s">
        <v>58</v>
      </c>
      <c r="L20" s="23">
        <v>1.40061361369655E-2</v>
      </c>
      <c r="M20" s="23" t="s">
        <v>48</v>
      </c>
      <c r="N20" s="23">
        <v>90.034218474667995</v>
      </c>
      <c r="O20" s="23" t="s">
        <v>48</v>
      </c>
      <c r="P20" s="23">
        <v>0.89321306275000001</v>
      </c>
      <c r="Q20" s="23">
        <v>0.8</v>
      </c>
      <c r="R20" s="23" t="s">
        <v>48</v>
      </c>
      <c r="S20" s="23">
        <v>0.91864897025400005</v>
      </c>
      <c r="T20" s="23" t="s">
        <v>48</v>
      </c>
      <c r="U20" s="23">
        <v>0.86560579635500001</v>
      </c>
      <c r="V20" s="23" t="s">
        <v>48</v>
      </c>
      <c r="W20" s="23">
        <v>0.95412926422199995</v>
      </c>
      <c r="X20" s="23" t="s">
        <v>48</v>
      </c>
      <c r="Y20" s="24">
        <v>8.0152589521999997E-17</v>
      </c>
      <c r="Z20" s="24">
        <v>2.8332803746500002E-171</v>
      </c>
      <c r="AA20" s="23">
        <v>0</v>
      </c>
      <c r="AB20" s="23">
        <v>-1.05608406404E-3</v>
      </c>
      <c r="AC20" s="23" t="s">
        <v>45</v>
      </c>
      <c r="AD20" s="23">
        <v>0</v>
      </c>
      <c r="AE20" s="23">
        <v>-1.1247689191800001E-3</v>
      </c>
      <c r="AF20" s="23" t="s">
        <v>45</v>
      </c>
      <c r="AG20" s="23" t="str">
        <f t="shared" si="5"/>
        <v>pass</v>
      </c>
      <c r="AH20" s="23" t="str">
        <f t="shared" si="6"/>
        <v>pass</v>
      </c>
      <c r="AI20" t="str">
        <f t="shared" si="7"/>
        <v>pass</v>
      </c>
      <c r="AJ20" t="str">
        <f t="shared" si="8"/>
        <v>pass</v>
      </c>
      <c r="AL20" t="str">
        <f t="shared" si="0"/>
        <v>same</v>
      </c>
      <c r="AM20" t="str">
        <f t="shared" si="1"/>
        <v>pass</v>
      </c>
      <c r="AN20" s="3" t="str">
        <f t="shared" si="2"/>
        <v>not exceeded</v>
      </c>
      <c r="AO20" s="3" t="str">
        <f t="shared" si="3"/>
        <v>not exceeded</v>
      </c>
      <c r="AP20" t="str">
        <f t="shared" si="9"/>
        <v>same</v>
      </c>
      <c r="AQ20" t="str">
        <f t="shared" si="4"/>
        <v>same</v>
      </c>
    </row>
    <row r="21" spans="1:43" x14ac:dyDescent="0.3">
      <c r="A21" t="s">
        <v>84</v>
      </c>
      <c r="B21" t="s">
        <v>85</v>
      </c>
      <c r="C21" s="1">
        <v>41929</v>
      </c>
      <c r="D21">
        <v>151</v>
      </c>
      <c r="E21">
        <v>151</v>
      </c>
      <c r="F21" s="23">
        <v>79.294753524499995</v>
      </c>
      <c r="G21" s="23" t="s">
        <v>48</v>
      </c>
      <c r="H21" s="23">
        <v>22430099</v>
      </c>
      <c r="I21" s="23" t="s">
        <v>46</v>
      </c>
      <c r="J21" s="23">
        <v>1210.14916964285</v>
      </c>
      <c r="K21" s="23" t="s">
        <v>116</v>
      </c>
      <c r="L21" s="23">
        <v>1.7993861776996401E-2</v>
      </c>
      <c r="M21" s="23" t="s">
        <v>48</v>
      </c>
      <c r="N21" s="23">
        <v>78.970534184664402</v>
      </c>
      <c r="O21" s="23" t="s">
        <v>45</v>
      </c>
      <c r="P21" s="23">
        <v>0.87740910981999998</v>
      </c>
      <c r="Q21" s="23">
        <v>0.8</v>
      </c>
      <c r="R21" s="23" t="s">
        <v>48</v>
      </c>
      <c r="S21" s="23">
        <v>0.91600512902200004</v>
      </c>
      <c r="T21" s="23" t="s">
        <v>48</v>
      </c>
      <c r="U21" s="23">
        <v>0.83648375679599996</v>
      </c>
      <c r="V21" s="23" t="s">
        <v>48</v>
      </c>
      <c r="W21" s="23">
        <v>0.99584488300200003</v>
      </c>
      <c r="X21" s="23" t="s">
        <v>48</v>
      </c>
      <c r="Y21" s="24">
        <v>1.1016419011400001E-30</v>
      </c>
      <c r="Z21" s="23" t="s">
        <v>61</v>
      </c>
      <c r="AA21" s="23">
        <v>0</v>
      </c>
      <c r="AB21" s="23">
        <v>-6.3613331278699996E-4</v>
      </c>
      <c r="AC21" s="23" t="s">
        <v>45</v>
      </c>
      <c r="AD21" s="23">
        <v>0</v>
      </c>
      <c r="AE21" s="23">
        <v>-6.0429444399499996E-4</v>
      </c>
      <c r="AF21" s="23" t="s">
        <v>45</v>
      </c>
      <c r="AG21" s="23" t="str">
        <f t="shared" si="5"/>
        <v>fail</v>
      </c>
      <c r="AH21" s="23" t="str">
        <f t="shared" si="6"/>
        <v>fail</v>
      </c>
      <c r="AI21" t="str">
        <f t="shared" si="7"/>
        <v>fail</v>
      </c>
      <c r="AJ21" t="str">
        <f t="shared" si="8"/>
        <v>fail</v>
      </c>
      <c r="AL21" t="str">
        <f t="shared" si="0"/>
        <v>same</v>
      </c>
      <c r="AM21" t="str">
        <f t="shared" si="1"/>
        <v>pass</v>
      </c>
      <c r="AN21" s="3" t="str">
        <f t="shared" si="2"/>
        <v>not exceeded</v>
      </c>
      <c r="AO21" s="3" t="str">
        <f t="shared" si="3"/>
        <v>not exceeded</v>
      </c>
      <c r="AP21" t="str">
        <f t="shared" si="9"/>
        <v>same</v>
      </c>
      <c r="AQ21" t="str">
        <f t="shared" si="4"/>
        <v>same</v>
      </c>
    </row>
    <row r="22" spans="1:43" x14ac:dyDescent="0.3">
      <c r="A22" t="s">
        <v>88</v>
      </c>
      <c r="B22" t="s">
        <v>43</v>
      </c>
      <c r="C22" s="1">
        <v>41936</v>
      </c>
      <c r="D22">
        <v>151</v>
      </c>
      <c r="E22">
        <v>151</v>
      </c>
      <c r="F22" s="23">
        <v>86.693546912299993</v>
      </c>
      <c r="G22" s="23" t="s">
        <v>48</v>
      </c>
      <c r="H22" s="23">
        <v>22517755</v>
      </c>
      <c r="I22" s="23" t="s">
        <v>46</v>
      </c>
      <c r="J22" s="23">
        <v>1216.7322946428501</v>
      </c>
      <c r="K22" s="23" t="s">
        <v>116</v>
      </c>
      <c r="L22" s="23">
        <v>1.7442469768427699E-2</v>
      </c>
      <c r="M22" s="23" t="s">
        <v>48</v>
      </c>
      <c r="N22" s="23">
        <v>86.730652985390094</v>
      </c>
      <c r="O22" s="23" t="s">
        <v>48</v>
      </c>
      <c r="P22" s="23">
        <v>0.88872730114700005</v>
      </c>
      <c r="Q22" s="23">
        <v>0.8</v>
      </c>
      <c r="R22" s="23" t="s">
        <v>48</v>
      </c>
      <c r="S22" s="23">
        <v>0.928814376163</v>
      </c>
      <c r="T22" s="23" t="s">
        <v>48</v>
      </c>
      <c r="U22" s="23">
        <v>0.846413129115</v>
      </c>
      <c r="V22" s="23" t="s">
        <v>48</v>
      </c>
      <c r="W22" s="23">
        <v>0.84094804639099996</v>
      </c>
      <c r="X22" s="23" t="s">
        <v>48</v>
      </c>
      <c r="Y22" s="24">
        <v>1.3783811088300001E-37</v>
      </c>
      <c r="Z22" s="24">
        <v>2.2641664125700001E-64</v>
      </c>
      <c r="AA22" s="23">
        <v>0</v>
      </c>
      <c r="AB22" s="23">
        <v>-6.9707848357499999E-4</v>
      </c>
      <c r="AC22" s="23" t="s">
        <v>45</v>
      </c>
      <c r="AD22" s="23">
        <v>0</v>
      </c>
      <c r="AE22" s="23">
        <v>-8.11192068487E-4</v>
      </c>
      <c r="AF22" s="23" t="s">
        <v>45</v>
      </c>
      <c r="AG22" s="23" t="str">
        <f t="shared" si="5"/>
        <v>fail</v>
      </c>
      <c r="AH22" s="23" t="str">
        <f t="shared" si="6"/>
        <v>fail</v>
      </c>
      <c r="AI22" t="str">
        <f t="shared" si="7"/>
        <v>pass</v>
      </c>
      <c r="AJ22" t="str">
        <f t="shared" si="8"/>
        <v>pass</v>
      </c>
      <c r="AL22" t="str">
        <f t="shared" si="0"/>
        <v>same</v>
      </c>
      <c r="AM22" t="str">
        <f t="shared" si="1"/>
        <v>pass</v>
      </c>
      <c r="AN22" s="3" t="str">
        <f t="shared" si="2"/>
        <v>not exceeded</v>
      </c>
      <c r="AO22" s="3" t="str">
        <f t="shared" si="3"/>
        <v>not exceeded</v>
      </c>
      <c r="AP22" t="str">
        <f t="shared" si="9"/>
        <v>same</v>
      </c>
      <c r="AQ22" t="str">
        <f t="shared" si="4"/>
        <v>same</v>
      </c>
    </row>
    <row r="23" spans="1:43" x14ac:dyDescent="0.3">
      <c r="A23" t="s">
        <v>89</v>
      </c>
      <c r="B23" t="s">
        <v>43</v>
      </c>
      <c r="C23" s="1">
        <v>41943</v>
      </c>
      <c r="D23">
        <v>75</v>
      </c>
      <c r="E23">
        <v>75</v>
      </c>
      <c r="F23" s="23">
        <v>84.804924599900005</v>
      </c>
      <c r="G23" s="23" t="s">
        <v>48</v>
      </c>
      <c r="H23" s="23">
        <v>22830617</v>
      </c>
      <c r="I23" s="23" t="s">
        <v>46</v>
      </c>
      <c r="J23" s="23">
        <v>1020.3599884868401</v>
      </c>
      <c r="K23" s="23" t="s">
        <v>58</v>
      </c>
      <c r="L23" s="23">
        <v>6.6962896060814805E-2</v>
      </c>
      <c r="M23" s="23" t="s">
        <v>48</v>
      </c>
      <c r="N23" s="23">
        <v>85.485196026089298</v>
      </c>
      <c r="O23" s="23" t="s">
        <v>48</v>
      </c>
      <c r="P23" s="23">
        <v>0.94188499625699995</v>
      </c>
      <c r="Q23" s="23">
        <v>0.85</v>
      </c>
      <c r="R23" s="23" t="s">
        <v>48</v>
      </c>
      <c r="S23" s="23">
        <v>0.94357274064600005</v>
      </c>
      <c r="T23" s="23" t="s">
        <v>48</v>
      </c>
      <c r="U23" s="23">
        <v>0.93797698590400003</v>
      </c>
      <c r="V23" s="23" t="s">
        <v>48</v>
      </c>
      <c r="W23" s="23">
        <v>0.99584488300200003</v>
      </c>
      <c r="X23" s="23" t="s">
        <v>48</v>
      </c>
      <c r="Y23" s="23">
        <v>0.16726694342699999</v>
      </c>
      <c r="Z23" s="23" t="s">
        <v>61</v>
      </c>
      <c r="AA23" s="23">
        <v>0</v>
      </c>
      <c r="AB23" s="23">
        <v>-7.2598278346800002E-4</v>
      </c>
      <c r="AC23" s="23" t="s">
        <v>45</v>
      </c>
      <c r="AD23" s="23">
        <v>0</v>
      </c>
      <c r="AE23" s="23">
        <v>-3.31898110402E-4</v>
      </c>
      <c r="AF23" s="23" t="s">
        <v>48</v>
      </c>
      <c r="AG23" s="23" t="str">
        <f t="shared" si="5"/>
        <v>pass</v>
      </c>
      <c r="AH23" s="23" t="str">
        <f t="shared" si="6"/>
        <v>pass</v>
      </c>
      <c r="AI23" t="str">
        <f t="shared" si="7"/>
        <v>pass</v>
      </c>
      <c r="AJ23" t="str">
        <f t="shared" si="8"/>
        <v>pass</v>
      </c>
      <c r="AL23" t="str">
        <f t="shared" si="0"/>
        <v>same</v>
      </c>
      <c r="AM23" t="str">
        <f t="shared" si="1"/>
        <v>pass</v>
      </c>
      <c r="AN23" s="3" t="str">
        <f t="shared" si="2"/>
        <v>not exceeded</v>
      </c>
      <c r="AO23" s="3" t="str">
        <f t="shared" si="3"/>
        <v>not exceeded</v>
      </c>
      <c r="AP23" t="str">
        <f t="shared" si="9"/>
        <v>same</v>
      </c>
      <c r="AQ23" t="str">
        <f t="shared" si="4"/>
        <v>diff</v>
      </c>
    </row>
    <row r="24" spans="1:43" x14ac:dyDescent="0.3">
      <c r="A24" t="s">
        <v>90</v>
      </c>
      <c r="B24" t="s">
        <v>43</v>
      </c>
      <c r="C24" s="1">
        <v>41950</v>
      </c>
      <c r="D24">
        <v>151</v>
      </c>
      <c r="E24">
        <v>151</v>
      </c>
      <c r="F24" s="23">
        <v>90.079766407299999</v>
      </c>
      <c r="G24" s="23" t="s">
        <v>48</v>
      </c>
      <c r="H24" s="23">
        <v>11262793</v>
      </c>
      <c r="I24" s="23" t="s">
        <v>46</v>
      </c>
      <c r="J24" s="23">
        <v>579.44845089285695</v>
      </c>
      <c r="K24" s="23" t="s">
        <v>46</v>
      </c>
      <c r="L24" s="23">
        <v>3.4966448612757897E-2</v>
      </c>
      <c r="M24" s="23" t="s">
        <v>48</v>
      </c>
      <c r="N24" s="23">
        <v>90.212055725029103</v>
      </c>
      <c r="O24" s="23" t="s">
        <v>48</v>
      </c>
      <c r="P24" s="23">
        <v>0.96027938615099995</v>
      </c>
      <c r="Q24" s="23">
        <v>0.8</v>
      </c>
      <c r="R24" s="23" t="s">
        <v>48</v>
      </c>
      <c r="S24" s="23">
        <v>0.966781090447</v>
      </c>
      <c r="T24" s="23" t="s">
        <v>48</v>
      </c>
      <c r="U24" s="23">
        <v>0.95389709549000001</v>
      </c>
      <c r="V24" s="23" t="s">
        <v>48</v>
      </c>
      <c r="W24" s="23">
        <v>0.99584488300200003</v>
      </c>
      <c r="X24" s="23" t="s">
        <v>48</v>
      </c>
      <c r="Y24" s="23">
        <v>0.99203128978400001</v>
      </c>
      <c r="Z24" s="23">
        <v>0.89780350600500003</v>
      </c>
      <c r="AA24" s="23">
        <v>0</v>
      </c>
      <c r="AB24" s="23">
        <v>-1.3806484428900001E-4</v>
      </c>
      <c r="AC24" s="23" t="s">
        <v>48</v>
      </c>
      <c r="AD24" s="23">
        <v>0</v>
      </c>
      <c r="AE24" s="23">
        <v>-1.1747108000599999E-4</v>
      </c>
      <c r="AF24" s="23" t="s">
        <v>48</v>
      </c>
      <c r="AG24" s="23" t="str">
        <f t="shared" si="5"/>
        <v>pass</v>
      </c>
      <c r="AH24" s="23" t="str">
        <f t="shared" si="6"/>
        <v>pass</v>
      </c>
      <c r="AI24" t="str">
        <f t="shared" si="7"/>
        <v>pass</v>
      </c>
      <c r="AJ24" t="str">
        <f t="shared" si="8"/>
        <v>pass</v>
      </c>
      <c r="AL24" t="str">
        <f t="shared" si="0"/>
        <v>same</v>
      </c>
      <c r="AM24" t="str">
        <f t="shared" si="1"/>
        <v>pass</v>
      </c>
      <c r="AN24" s="3" t="str">
        <f t="shared" si="2"/>
        <v>not exceeded</v>
      </c>
      <c r="AO24" s="3" t="str">
        <f t="shared" si="3"/>
        <v>not exceeded</v>
      </c>
      <c r="AP24" t="str">
        <f t="shared" si="9"/>
        <v>same</v>
      </c>
      <c r="AQ24" t="str">
        <f t="shared" si="4"/>
        <v>same</v>
      </c>
    </row>
    <row r="25" spans="1:43" x14ac:dyDescent="0.3">
      <c r="A25" t="s">
        <v>92</v>
      </c>
      <c r="B25" t="s">
        <v>43</v>
      </c>
      <c r="C25" s="1">
        <v>41961</v>
      </c>
      <c r="D25">
        <v>151</v>
      </c>
      <c r="E25">
        <v>151</v>
      </c>
      <c r="F25" s="23">
        <v>92.732208085400003</v>
      </c>
      <c r="G25" s="23" t="s">
        <v>48</v>
      </c>
      <c r="H25" s="23">
        <v>19181201</v>
      </c>
      <c r="I25" s="23" t="s">
        <v>46</v>
      </c>
      <c r="J25" s="23">
        <v>1009.90740625</v>
      </c>
      <c r="K25" s="23" t="s">
        <v>58</v>
      </c>
      <c r="L25" s="23">
        <v>2.7961230170036398E-2</v>
      </c>
      <c r="M25" s="23" t="s">
        <v>48</v>
      </c>
      <c r="N25" s="23">
        <v>92.311997677198406</v>
      </c>
      <c r="O25" s="23" t="s">
        <v>48</v>
      </c>
      <c r="P25" s="23">
        <v>0.93572305021199997</v>
      </c>
      <c r="Q25" s="23">
        <v>0.8</v>
      </c>
      <c r="R25" s="23" t="s">
        <v>48</v>
      </c>
      <c r="S25" s="23">
        <v>0.94773280897900003</v>
      </c>
      <c r="T25" s="23" t="s">
        <v>48</v>
      </c>
      <c r="U25" s="23">
        <v>0.92217729258100001</v>
      </c>
      <c r="V25" s="23" t="s">
        <v>48</v>
      </c>
      <c r="W25" s="23">
        <v>0.95412926422199995</v>
      </c>
      <c r="X25" s="23" t="s">
        <v>48</v>
      </c>
      <c r="Y25" s="24">
        <v>1.3904190258299999E-5</v>
      </c>
      <c r="Z25" s="23" t="s">
        <v>61</v>
      </c>
      <c r="AA25" s="23">
        <v>0</v>
      </c>
      <c r="AB25" s="23">
        <v>-6.2310046942700001E-4</v>
      </c>
      <c r="AC25" s="23" t="s">
        <v>45</v>
      </c>
      <c r="AD25" s="23">
        <v>0</v>
      </c>
      <c r="AE25" s="23">
        <v>-7.2414977685899998E-4</v>
      </c>
      <c r="AF25" s="23" t="s">
        <v>45</v>
      </c>
      <c r="AG25" s="23" t="str">
        <f t="shared" si="5"/>
        <v>pass</v>
      </c>
      <c r="AH25" s="23" t="str">
        <f t="shared" si="6"/>
        <v>pass</v>
      </c>
      <c r="AI25" t="str">
        <f t="shared" si="7"/>
        <v>pass</v>
      </c>
      <c r="AJ25" t="str">
        <f t="shared" si="8"/>
        <v>pass</v>
      </c>
      <c r="AL25" t="str">
        <f t="shared" si="0"/>
        <v>same</v>
      </c>
      <c r="AM25" t="str">
        <f t="shared" si="1"/>
        <v>pass</v>
      </c>
      <c r="AN25" s="3" t="str">
        <f t="shared" si="2"/>
        <v>not exceeded</v>
      </c>
      <c r="AO25" s="3" t="str">
        <f t="shared" si="3"/>
        <v>not exceeded</v>
      </c>
      <c r="AP25" t="str">
        <f t="shared" si="9"/>
        <v>same</v>
      </c>
      <c r="AQ25" t="str">
        <f t="shared" si="4"/>
        <v>same</v>
      </c>
    </row>
    <row r="26" spans="1:43" x14ac:dyDescent="0.3">
      <c r="A26" t="s">
        <v>94</v>
      </c>
      <c r="B26" t="s">
        <v>43</v>
      </c>
      <c r="C26" s="1">
        <v>41981</v>
      </c>
      <c r="D26">
        <v>151</v>
      </c>
      <c r="E26">
        <v>151</v>
      </c>
      <c r="F26" s="23">
        <v>90.050993678500006</v>
      </c>
      <c r="G26" s="23" t="s">
        <v>48</v>
      </c>
      <c r="H26" s="23">
        <v>21795042</v>
      </c>
      <c r="I26" s="23" t="s">
        <v>46</v>
      </c>
      <c r="J26" s="23">
        <v>1153.0040535714199</v>
      </c>
      <c r="K26" s="23" t="s">
        <v>86</v>
      </c>
      <c r="L26" s="23">
        <v>2.0941007978298499E-2</v>
      </c>
      <c r="M26" s="23" t="s">
        <v>48</v>
      </c>
      <c r="N26" s="23">
        <v>89.941047147556901</v>
      </c>
      <c r="O26" s="23" t="s">
        <v>48</v>
      </c>
      <c r="P26" s="23">
        <v>0.89826064096500002</v>
      </c>
      <c r="Q26" s="23">
        <v>0.8</v>
      </c>
      <c r="R26" s="23" t="s">
        <v>48</v>
      </c>
      <c r="S26" s="23">
        <v>0.94463606031500003</v>
      </c>
      <c r="T26" s="23" t="s">
        <v>48</v>
      </c>
      <c r="U26" s="23">
        <v>0.85869474928400003</v>
      </c>
      <c r="V26" s="23" t="s">
        <v>48</v>
      </c>
      <c r="W26" s="23">
        <v>0.67793689645199995</v>
      </c>
      <c r="X26" s="23" t="s">
        <v>48</v>
      </c>
      <c r="Y26" s="24">
        <v>1.86479146868E-37</v>
      </c>
      <c r="Z26" s="23" t="s">
        <v>61</v>
      </c>
      <c r="AA26" s="23">
        <v>0</v>
      </c>
      <c r="AB26" s="23">
        <v>-6.0048390003199995E-4</v>
      </c>
      <c r="AC26" s="23" t="s">
        <v>45</v>
      </c>
      <c r="AD26" s="23">
        <v>3</v>
      </c>
      <c r="AE26" s="23">
        <v>-5.1121202553399997E-4</v>
      </c>
      <c r="AF26" s="23" t="s">
        <v>45</v>
      </c>
      <c r="AG26" s="23" t="str">
        <f t="shared" si="5"/>
        <v>pass</v>
      </c>
      <c r="AH26" s="23" t="str">
        <f t="shared" si="6"/>
        <v>pass</v>
      </c>
      <c r="AI26" t="str">
        <f t="shared" si="7"/>
        <v>pass</v>
      </c>
      <c r="AJ26" t="str">
        <f t="shared" si="8"/>
        <v>pass</v>
      </c>
      <c r="AL26" t="str">
        <f t="shared" si="0"/>
        <v>same</v>
      </c>
      <c r="AM26" t="str">
        <f t="shared" si="1"/>
        <v>pass</v>
      </c>
      <c r="AN26" s="3" t="str">
        <f t="shared" si="2"/>
        <v>not exceeded</v>
      </c>
      <c r="AO26" s="3" t="str">
        <f t="shared" si="3"/>
        <v>not exceeded</v>
      </c>
      <c r="AP26" t="str">
        <f t="shared" si="9"/>
        <v>same</v>
      </c>
      <c r="AQ26" t="str">
        <f t="shared" si="4"/>
        <v>same</v>
      </c>
    </row>
    <row r="27" spans="1:43" x14ac:dyDescent="0.3">
      <c r="A27" t="s">
        <v>95</v>
      </c>
      <c r="B27" t="s">
        <v>85</v>
      </c>
      <c r="C27" s="1">
        <v>41981</v>
      </c>
      <c r="D27">
        <v>151</v>
      </c>
      <c r="E27">
        <v>151</v>
      </c>
      <c r="F27" s="23">
        <v>94.991150602100006</v>
      </c>
      <c r="G27" s="23" t="s">
        <v>48</v>
      </c>
      <c r="H27" s="23">
        <v>13800416</v>
      </c>
      <c r="I27" s="23" t="s">
        <v>46</v>
      </c>
      <c r="J27" s="23">
        <v>717.56914508928503</v>
      </c>
      <c r="K27" s="23" t="s">
        <v>46</v>
      </c>
      <c r="L27" s="23">
        <v>2.7595836955968199E-2</v>
      </c>
      <c r="M27" s="23" t="s">
        <v>48</v>
      </c>
      <c r="N27" s="23">
        <v>95.107780357207702</v>
      </c>
      <c r="O27" s="23" t="s">
        <v>48</v>
      </c>
      <c r="P27" s="23">
        <v>0.846082557081</v>
      </c>
      <c r="Q27" s="23">
        <v>0.8</v>
      </c>
      <c r="R27" s="23" t="s">
        <v>48</v>
      </c>
      <c r="S27" s="23">
        <v>0.94004407294000003</v>
      </c>
      <c r="T27" s="23" t="s">
        <v>48</v>
      </c>
      <c r="U27" s="23">
        <v>0.74762538783200005</v>
      </c>
      <c r="V27" s="23" t="s">
        <v>45</v>
      </c>
      <c r="W27" s="23">
        <v>0.358420132025</v>
      </c>
      <c r="X27" s="23" t="s">
        <v>48</v>
      </c>
      <c r="Y27" s="24">
        <v>7.7537405850199996E-147</v>
      </c>
      <c r="Z27" s="24">
        <v>6.3911686241899996E-157</v>
      </c>
      <c r="AA27" s="23">
        <v>0</v>
      </c>
      <c r="AB27" s="23">
        <v>-7.8234634737099997E-4</v>
      </c>
      <c r="AC27" s="23" t="s">
        <v>45</v>
      </c>
      <c r="AD27" s="23">
        <v>5</v>
      </c>
      <c r="AE27" s="23">
        <v>-1.1708936448499999E-3</v>
      </c>
      <c r="AF27" s="23" t="s">
        <v>45</v>
      </c>
      <c r="AG27" s="23" t="str">
        <f t="shared" si="5"/>
        <v>pass</v>
      </c>
      <c r="AH27" s="23" t="str">
        <f t="shared" si="6"/>
        <v>fail</v>
      </c>
      <c r="AI27" t="str">
        <f t="shared" si="7"/>
        <v>pass</v>
      </c>
      <c r="AJ27" t="str">
        <f t="shared" si="8"/>
        <v>fail</v>
      </c>
      <c r="AL27" t="str">
        <f t="shared" si="0"/>
        <v>diff</v>
      </c>
      <c r="AM27" t="str">
        <f t="shared" si="1"/>
        <v>pass</v>
      </c>
      <c r="AN27" s="3" t="str">
        <f t="shared" si="2"/>
        <v>not exceeded</v>
      </c>
      <c r="AO27" s="3" t="str">
        <f t="shared" si="3"/>
        <v>not exceeded</v>
      </c>
      <c r="AP27" t="str">
        <f t="shared" si="9"/>
        <v>same</v>
      </c>
      <c r="AQ27" t="str">
        <f t="shared" si="4"/>
        <v>same</v>
      </c>
    </row>
    <row r="28" spans="1:43" x14ac:dyDescent="0.3">
      <c r="A28" t="s">
        <v>96</v>
      </c>
      <c r="B28" t="s">
        <v>43</v>
      </c>
      <c r="C28" s="1">
        <v>41985</v>
      </c>
      <c r="D28">
        <v>151</v>
      </c>
      <c r="E28">
        <v>151</v>
      </c>
      <c r="F28" s="23">
        <v>81.1932991802</v>
      </c>
      <c r="G28" s="23" t="s">
        <v>48</v>
      </c>
      <c r="H28" s="23">
        <v>20826514</v>
      </c>
      <c r="I28" s="23" t="s">
        <v>46</v>
      </c>
      <c r="J28" s="23">
        <v>1127.5459866071401</v>
      </c>
      <c r="K28" s="23" t="s">
        <v>116</v>
      </c>
      <c r="L28" s="23">
        <v>2.1874989646638299E-2</v>
      </c>
      <c r="M28" s="23" t="s">
        <v>48</v>
      </c>
      <c r="N28" s="23">
        <v>81.016231528993202</v>
      </c>
      <c r="O28" s="23" t="s">
        <v>48</v>
      </c>
      <c r="P28" s="23">
        <v>0.74057619424099996</v>
      </c>
      <c r="Q28" s="23">
        <v>0.8</v>
      </c>
      <c r="R28" s="23" t="s">
        <v>45</v>
      </c>
      <c r="S28" s="23">
        <v>0.80815855167700001</v>
      </c>
      <c r="T28" s="23" t="s">
        <v>48</v>
      </c>
      <c r="U28" s="23">
        <v>0.67993015858999994</v>
      </c>
      <c r="V28" s="23" t="s">
        <v>45</v>
      </c>
      <c r="W28" s="23">
        <v>0.99584488300200003</v>
      </c>
      <c r="X28" s="23" t="s">
        <v>48</v>
      </c>
      <c r="Y28" s="24">
        <v>3.8904814600399997E-34</v>
      </c>
      <c r="Z28" s="23" t="s">
        <v>61</v>
      </c>
      <c r="AA28" s="23">
        <v>0</v>
      </c>
      <c r="AB28" s="23">
        <v>-2.85916078371E-3</v>
      </c>
      <c r="AC28" s="23" t="s">
        <v>45</v>
      </c>
      <c r="AD28" s="23">
        <v>24</v>
      </c>
      <c r="AE28" s="23">
        <v>-1.500373752E-3</v>
      </c>
      <c r="AF28" s="23" t="s">
        <v>45</v>
      </c>
      <c r="AG28" s="23" t="str">
        <f t="shared" si="5"/>
        <v>fail</v>
      </c>
      <c r="AH28" s="23" t="str">
        <f t="shared" si="6"/>
        <v>fail</v>
      </c>
      <c r="AI28" t="str">
        <f t="shared" si="7"/>
        <v>fail</v>
      </c>
      <c r="AJ28" t="str">
        <f t="shared" si="8"/>
        <v>fail</v>
      </c>
      <c r="AL28" t="str">
        <f t="shared" si="0"/>
        <v>diff</v>
      </c>
      <c r="AM28" t="str">
        <f t="shared" si="1"/>
        <v>pass</v>
      </c>
      <c r="AN28" s="3" t="str">
        <f t="shared" si="2"/>
        <v>not exceeded</v>
      </c>
      <c r="AO28" s="3" t="str">
        <f t="shared" si="3"/>
        <v>exceeded</v>
      </c>
      <c r="AP28" t="str">
        <f t="shared" si="9"/>
        <v>diff</v>
      </c>
      <c r="AQ28" t="str">
        <f t="shared" si="4"/>
        <v>same</v>
      </c>
    </row>
    <row r="29" spans="1:43" x14ac:dyDescent="0.3">
      <c r="A29" t="s">
        <v>98</v>
      </c>
      <c r="B29" t="s">
        <v>43</v>
      </c>
      <c r="C29" s="1">
        <v>41989</v>
      </c>
      <c r="D29">
        <v>151</v>
      </c>
      <c r="E29">
        <v>151</v>
      </c>
      <c r="F29" s="23">
        <v>79.085780847899997</v>
      </c>
      <c r="G29" s="23" t="s">
        <v>48</v>
      </c>
      <c r="H29" s="23">
        <v>20548879</v>
      </c>
      <c r="I29" s="23" t="s">
        <v>46</v>
      </c>
      <c r="J29" s="23">
        <v>1120.72652455357</v>
      </c>
      <c r="K29" s="23" t="s">
        <v>116</v>
      </c>
      <c r="L29" s="23">
        <v>2.2520355758670001E-2</v>
      </c>
      <c r="M29" s="23" t="s">
        <v>48</v>
      </c>
      <c r="N29" s="23">
        <v>79.084813897924803</v>
      </c>
      <c r="O29" s="23" t="s">
        <v>45</v>
      </c>
      <c r="P29" s="23">
        <v>0.77398087168899998</v>
      </c>
      <c r="Q29" s="23">
        <v>0.8</v>
      </c>
      <c r="R29" s="23" t="s">
        <v>45</v>
      </c>
      <c r="S29" s="23">
        <v>0.84162002702600003</v>
      </c>
      <c r="T29" s="23" t="s">
        <v>48</v>
      </c>
      <c r="U29" s="23">
        <v>0.70404580961899998</v>
      </c>
      <c r="V29" s="23" t="s">
        <v>45</v>
      </c>
      <c r="W29" s="23">
        <v>0.84094804639099996</v>
      </c>
      <c r="X29" s="23" t="s">
        <v>48</v>
      </c>
      <c r="Y29" s="24">
        <v>1.4032493276600001E-49</v>
      </c>
      <c r="Z29" s="24">
        <v>7.93558759232E-94</v>
      </c>
      <c r="AA29" s="23">
        <v>0</v>
      </c>
      <c r="AB29" s="23">
        <v>-2.18684797679E-3</v>
      </c>
      <c r="AC29" s="23" t="s">
        <v>45</v>
      </c>
      <c r="AD29" s="23">
        <v>16</v>
      </c>
      <c r="AE29" s="23">
        <v>-7.9947459619300002E-4</v>
      </c>
      <c r="AF29" s="23" t="s">
        <v>45</v>
      </c>
      <c r="AG29" s="23" t="str">
        <f t="shared" si="5"/>
        <v>fail</v>
      </c>
      <c r="AH29" s="23" t="str">
        <f t="shared" si="6"/>
        <v>fail</v>
      </c>
      <c r="AI29" t="str">
        <f t="shared" si="7"/>
        <v>fail</v>
      </c>
      <c r="AJ29" t="str">
        <f t="shared" si="8"/>
        <v>fail</v>
      </c>
      <c r="AL29" t="str">
        <f t="shared" si="0"/>
        <v>diff</v>
      </c>
      <c r="AM29" t="str">
        <f t="shared" si="1"/>
        <v>pass</v>
      </c>
      <c r="AN29" s="3" t="str">
        <f t="shared" si="2"/>
        <v>not exceeded</v>
      </c>
      <c r="AO29" s="3" t="str">
        <f t="shared" si="3"/>
        <v>exceeded</v>
      </c>
      <c r="AP29" t="str">
        <f t="shared" si="9"/>
        <v>diff</v>
      </c>
      <c r="AQ29" t="str">
        <f t="shared" si="4"/>
        <v>same</v>
      </c>
    </row>
    <row r="30" spans="1:43" x14ac:dyDescent="0.3">
      <c r="A30" t="s">
        <v>100</v>
      </c>
      <c r="B30" t="s">
        <v>43</v>
      </c>
      <c r="C30" s="1">
        <v>41992</v>
      </c>
      <c r="D30">
        <v>151</v>
      </c>
      <c r="E30">
        <v>151</v>
      </c>
      <c r="F30" s="23">
        <v>84.107479043799998</v>
      </c>
      <c r="G30" s="23" t="s">
        <v>48</v>
      </c>
      <c r="H30" s="23">
        <v>16554828</v>
      </c>
      <c r="I30" s="23" t="s">
        <v>46</v>
      </c>
      <c r="J30" s="23">
        <v>882.445392857142</v>
      </c>
      <c r="K30" s="23" t="s">
        <v>58</v>
      </c>
      <c r="L30" s="23">
        <v>3.01876067467899E-2</v>
      </c>
      <c r="M30" s="23" t="s">
        <v>48</v>
      </c>
      <c r="N30" s="23">
        <v>83.543982903376104</v>
      </c>
      <c r="O30" s="23" t="s">
        <v>48</v>
      </c>
      <c r="P30" s="23">
        <v>0.71630691721299999</v>
      </c>
      <c r="Q30" s="23">
        <v>0.8</v>
      </c>
      <c r="R30" s="23" t="s">
        <v>45</v>
      </c>
      <c r="S30" s="23">
        <v>0.77793566759999999</v>
      </c>
      <c r="T30" s="23" t="s">
        <v>45</v>
      </c>
      <c r="U30" s="23">
        <v>0.66060685704699995</v>
      </c>
      <c r="V30" s="23" t="s">
        <v>45</v>
      </c>
      <c r="W30" s="23">
        <v>0.99998090779100002</v>
      </c>
      <c r="X30" s="23" t="s">
        <v>48</v>
      </c>
      <c r="Y30" s="24">
        <v>9.0167560721299999E-19</v>
      </c>
      <c r="Z30" s="24">
        <v>1.7886332556899999E-30</v>
      </c>
      <c r="AA30" s="23">
        <v>0</v>
      </c>
      <c r="AB30" s="23">
        <v>-3.4797464938700002E-3</v>
      </c>
      <c r="AC30" s="23" t="s">
        <v>45</v>
      </c>
      <c r="AD30" s="23">
        <v>18</v>
      </c>
      <c r="AE30" s="23">
        <v>-1.87792463133E-3</v>
      </c>
      <c r="AF30" s="23" t="s">
        <v>45</v>
      </c>
      <c r="AG30" s="23" t="str">
        <f t="shared" si="5"/>
        <v>fail</v>
      </c>
      <c r="AH30" s="23" t="str">
        <f t="shared" si="6"/>
        <v>fail</v>
      </c>
      <c r="AI30" t="str">
        <f t="shared" si="7"/>
        <v>fail</v>
      </c>
      <c r="AJ30" t="str">
        <f t="shared" si="8"/>
        <v>fail</v>
      </c>
      <c r="AL30" t="str">
        <f t="shared" si="0"/>
        <v>same</v>
      </c>
      <c r="AM30" t="str">
        <f t="shared" si="1"/>
        <v>pass</v>
      </c>
      <c r="AN30" s="3" t="str">
        <f t="shared" si="2"/>
        <v>not exceeded</v>
      </c>
      <c r="AO30" s="3" t="str">
        <f t="shared" si="3"/>
        <v>exceeded</v>
      </c>
      <c r="AP30" t="str">
        <f t="shared" si="9"/>
        <v>diff</v>
      </c>
      <c r="AQ30" t="str">
        <f t="shared" si="4"/>
        <v>same</v>
      </c>
    </row>
    <row r="31" spans="1:43" x14ac:dyDescent="0.3">
      <c r="A31" t="s">
        <v>102</v>
      </c>
      <c r="B31" t="s">
        <v>43</v>
      </c>
      <c r="C31" s="1">
        <v>42024</v>
      </c>
      <c r="D31">
        <v>151</v>
      </c>
      <c r="E31">
        <v>151</v>
      </c>
      <c r="F31" s="23">
        <v>85.969426001000002</v>
      </c>
      <c r="G31" s="23" t="s">
        <v>48</v>
      </c>
      <c r="H31" s="23">
        <v>14794255</v>
      </c>
      <c r="I31" s="23" t="s">
        <v>46</v>
      </c>
      <c r="J31" s="23">
        <v>793.19288839285696</v>
      </c>
      <c r="K31" s="23" t="s">
        <v>46</v>
      </c>
      <c r="L31" s="23">
        <v>5.5989967966543298E-2</v>
      </c>
      <c r="M31" s="23" t="s">
        <v>48</v>
      </c>
      <c r="N31" s="23">
        <v>87.459206444007506</v>
      </c>
      <c r="O31" s="23" t="s">
        <v>48</v>
      </c>
      <c r="P31" s="23">
        <v>0.90779063802399995</v>
      </c>
      <c r="Q31" s="23">
        <v>0.8</v>
      </c>
      <c r="R31" s="23" t="s">
        <v>48</v>
      </c>
      <c r="S31" s="23">
        <v>0.93486773451100003</v>
      </c>
      <c r="T31" s="23" t="s">
        <v>48</v>
      </c>
      <c r="U31" s="23">
        <v>0.89284773444800003</v>
      </c>
      <c r="V31" s="23" t="s">
        <v>48</v>
      </c>
      <c r="W31" s="23">
        <v>0.95412926422199995</v>
      </c>
      <c r="X31" s="23" t="s">
        <v>48</v>
      </c>
      <c r="Y31" s="23">
        <v>1.5910053293699999E-2</v>
      </c>
      <c r="Z31" s="23" t="s">
        <v>61</v>
      </c>
      <c r="AA31" s="23">
        <v>0</v>
      </c>
      <c r="AB31" s="23">
        <v>-6.0834151152499997E-4</v>
      </c>
      <c r="AC31" s="23" t="s">
        <v>45</v>
      </c>
      <c r="AD31" s="23">
        <v>3</v>
      </c>
      <c r="AE31" s="23">
        <v>-6.4423469832499997E-4</v>
      </c>
      <c r="AF31" s="23" t="s">
        <v>45</v>
      </c>
      <c r="AG31" s="23" t="str">
        <f t="shared" si="5"/>
        <v>pass</v>
      </c>
      <c r="AH31" s="23" t="str">
        <f t="shared" si="6"/>
        <v>pass</v>
      </c>
      <c r="AI31" t="str">
        <f t="shared" si="7"/>
        <v>pass</v>
      </c>
      <c r="AJ31" t="str">
        <f t="shared" si="8"/>
        <v>pass</v>
      </c>
      <c r="AL31" t="str">
        <f t="shared" si="0"/>
        <v>same</v>
      </c>
      <c r="AM31" t="str">
        <f t="shared" si="1"/>
        <v>pass</v>
      </c>
      <c r="AN31" s="3" t="str">
        <f t="shared" si="2"/>
        <v>not exceeded</v>
      </c>
      <c r="AO31" s="3" t="str">
        <f t="shared" si="3"/>
        <v>not exceeded</v>
      </c>
      <c r="AP31" t="str">
        <f t="shared" si="9"/>
        <v>same</v>
      </c>
      <c r="AQ31" t="str">
        <f t="shared" si="4"/>
        <v>same</v>
      </c>
    </row>
    <row r="32" spans="1:43" x14ac:dyDescent="0.3">
      <c r="A32" t="s">
        <v>104</v>
      </c>
      <c r="B32" t="s">
        <v>85</v>
      </c>
      <c r="C32" s="1">
        <v>42031</v>
      </c>
      <c r="D32">
        <v>151</v>
      </c>
      <c r="E32">
        <v>151</v>
      </c>
      <c r="F32" s="23">
        <v>94.461301177999999</v>
      </c>
      <c r="G32" s="23" t="s">
        <v>48</v>
      </c>
      <c r="H32" s="23">
        <v>15926233</v>
      </c>
      <c r="I32" s="23" t="s">
        <v>46</v>
      </c>
      <c r="J32" s="23">
        <v>820.68241741071404</v>
      </c>
      <c r="K32" s="23" t="s">
        <v>46</v>
      </c>
      <c r="L32" s="23">
        <v>3.5198029366132602E-2</v>
      </c>
      <c r="M32" s="23" t="s">
        <v>48</v>
      </c>
      <c r="N32" s="23">
        <v>94.295915563926499</v>
      </c>
      <c r="O32" s="23" t="s">
        <v>48</v>
      </c>
      <c r="P32" s="23">
        <v>0.93013740893899999</v>
      </c>
      <c r="Q32" s="23">
        <v>0.8</v>
      </c>
      <c r="R32" s="23" t="s">
        <v>48</v>
      </c>
      <c r="S32" s="23">
        <v>0.95952555694800001</v>
      </c>
      <c r="T32" s="23" t="s">
        <v>48</v>
      </c>
      <c r="U32" s="23">
        <v>0.90080484408600003</v>
      </c>
      <c r="V32" s="23" t="s">
        <v>48</v>
      </c>
      <c r="W32" s="23">
        <v>0.67793689645199995</v>
      </c>
      <c r="X32" s="23" t="s">
        <v>48</v>
      </c>
      <c r="Y32" s="24">
        <v>1.03786236887E-16</v>
      </c>
      <c r="Z32" s="24">
        <v>3.6739514766799999E-28</v>
      </c>
      <c r="AA32" s="23">
        <v>0</v>
      </c>
      <c r="AB32" s="23">
        <v>-4.6459765912099999E-4</v>
      </c>
      <c r="AC32" s="23" t="s">
        <v>48</v>
      </c>
      <c r="AD32" s="23">
        <v>0</v>
      </c>
      <c r="AE32" s="23">
        <v>-5.8276846209100001E-4</v>
      </c>
      <c r="AF32" s="23" t="s">
        <v>45</v>
      </c>
      <c r="AG32" s="23" t="str">
        <f t="shared" si="5"/>
        <v>pass</v>
      </c>
      <c r="AH32" s="23" t="str">
        <f t="shared" si="6"/>
        <v>pass</v>
      </c>
      <c r="AI32" t="str">
        <f t="shared" si="7"/>
        <v>pass</v>
      </c>
      <c r="AJ32" t="str">
        <f t="shared" si="8"/>
        <v>pass</v>
      </c>
      <c r="AL32" t="str">
        <f t="shared" si="0"/>
        <v>same</v>
      </c>
      <c r="AM32" t="str">
        <f t="shared" si="1"/>
        <v>pass</v>
      </c>
      <c r="AN32" s="3" t="str">
        <f t="shared" si="2"/>
        <v>not exceeded</v>
      </c>
      <c r="AO32" s="3" t="str">
        <f t="shared" si="3"/>
        <v>not exceeded</v>
      </c>
      <c r="AP32" t="str">
        <f t="shared" si="9"/>
        <v>same</v>
      </c>
      <c r="AQ32" t="str">
        <f t="shared" si="4"/>
        <v>diff</v>
      </c>
    </row>
    <row r="33" spans="1:43" x14ac:dyDescent="0.3">
      <c r="A33" t="s">
        <v>106</v>
      </c>
      <c r="B33" t="s">
        <v>43</v>
      </c>
      <c r="C33" s="1">
        <v>42038</v>
      </c>
      <c r="D33">
        <v>151</v>
      </c>
      <c r="E33">
        <v>151</v>
      </c>
      <c r="F33" s="23">
        <v>81.606753555799997</v>
      </c>
      <c r="G33" s="23" t="s">
        <v>48</v>
      </c>
      <c r="H33" s="23">
        <v>16649356</v>
      </c>
      <c r="I33" s="23" t="s">
        <v>46</v>
      </c>
      <c r="J33" s="23">
        <v>884.32124107142795</v>
      </c>
      <c r="K33" s="23" t="s">
        <v>58</v>
      </c>
      <c r="L33" s="23">
        <v>5.2428246892747603E-2</v>
      </c>
      <c r="M33" s="23" t="s">
        <v>48</v>
      </c>
      <c r="N33" s="23">
        <v>81.245101909248305</v>
      </c>
      <c r="O33" s="23" t="s">
        <v>48</v>
      </c>
      <c r="P33" s="23">
        <v>0.90342217595700003</v>
      </c>
      <c r="Q33" s="23">
        <v>0.8</v>
      </c>
      <c r="R33" s="23" t="s">
        <v>48</v>
      </c>
      <c r="S33" s="23">
        <v>0.928859553733</v>
      </c>
      <c r="T33" s="23" t="s">
        <v>48</v>
      </c>
      <c r="U33" s="23">
        <v>0.88526878112999996</v>
      </c>
      <c r="V33" s="23" t="s">
        <v>48</v>
      </c>
      <c r="W33" s="23">
        <v>0.95412926422199995</v>
      </c>
      <c r="X33" s="23" t="s">
        <v>48</v>
      </c>
      <c r="Y33" s="23">
        <v>9.0931878320700005E-3</v>
      </c>
      <c r="Z33" s="23">
        <v>2.8861585340800001E-2</v>
      </c>
      <c r="AA33" s="23">
        <v>0</v>
      </c>
      <c r="AB33" s="23">
        <v>-4.7881364258899999E-4</v>
      </c>
      <c r="AC33" s="23" t="s">
        <v>48</v>
      </c>
      <c r="AD33" s="23">
        <v>3</v>
      </c>
      <c r="AE33" s="23">
        <v>-2.0141251471499999E-4</v>
      </c>
      <c r="AF33" s="23" t="s">
        <v>48</v>
      </c>
      <c r="AG33" s="23" t="str">
        <f t="shared" si="5"/>
        <v>pass</v>
      </c>
      <c r="AH33" s="23" t="str">
        <f t="shared" si="6"/>
        <v>pass</v>
      </c>
      <c r="AI33" t="str">
        <f t="shared" si="7"/>
        <v>pass</v>
      </c>
      <c r="AJ33" t="str">
        <f t="shared" si="8"/>
        <v>pass</v>
      </c>
      <c r="AL33" t="str">
        <f t="shared" si="0"/>
        <v>same</v>
      </c>
      <c r="AM33" t="str">
        <f t="shared" si="1"/>
        <v>pass</v>
      </c>
      <c r="AN33" s="3" t="str">
        <f t="shared" si="2"/>
        <v>not exceeded</v>
      </c>
      <c r="AO33" s="3" t="str">
        <f t="shared" si="3"/>
        <v>not exceeded</v>
      </c>
      <c r="AP33" t="str">
        <f t="shared" si="9"/>
        <v>same</v>
      </c>
      <c r="AQ33" t="str">
        <f t="shared" si="4"/>
        <v>same</v>
      </c>
    </row>
    <row r="34" spans="1:43" x14ac:dyDescent="0.3">
      <c r="A34" t="s">
        <v>110</v>
      </c>
      <c r="B34" t="s">
        <v>85</v>
      </c>
      <c r="C34" s="1">
        <v>42038</v>
      </c>
      <c r="D34">
        <v>151</v>
      </c>
      <c r="E34">
        <v>151</v>
      </c>
      <c r="F34" s="23">
        <v>89.643041401299996</v>
      </c>
      <c r="G34" s="23" t="s">
        <v>48</v>
      </c>
      <c r="H34" s="23">
        <v>18845203</v>
      </c>
      <c r="I34" s="23" t="s">
        <v>46</v>
      </c>
      <c r="J34" s="23">
        <v>988.60008928571403</v>
      </c>
      <c r="K34" s="23" t="s">
        <v>58</v>
      </c>
      <c r="L34" s="23">
        <v>1.47430442601358E-2</v>
      </c>
      <c r="M34" s="23" t="s">
        <v>48</v>
      </c>
      <c r="N34" s="23">
        <v>90.077932894198597</v>
      </c>
      <c r="O34" s="23" t="s">
        <v>48</v>
      </c>
      <c r="P34" s="23">
        <v>0.82840575157700003</v>
      </c>
      <c r="Q34" s="23">
        <v>0.8</v>
      </c>
      <c r="R34" s="23" t="s">
        <v>48</v>
      </c>
      <c r="S34" s="23">
        <v>0.86794975487899995</v>
      </c>
      <c r="T34" s="23" t="s">
        <v>48</v>
      </c>
      <c r="U34" s="23">
        <v>0.78849326355899996</v>
      </c>
      <c r="V34" s="23" t="s">
        <v>45</v>
      </c>
      <c r="W34" s="23">
        <v>0.99584488300200003</v>
      </c>
      <c r="X34" s="23" t="s">
        <v>48</v>
      </c>
      <c r="Y34" s="24">
        <v>1.2512482436299999E-16</v>
      </c>
      <c r="Z34" s="23">
        <v>0</v>
      </c>
      <c r="AA34" s="23">
        <v>0</v>
      </c>
      <c r="AB34" s="23">
        <v>-2.23049075246E-3</v>
      </c>
      <c r="AC34" s="23" t="s">
        <v>45</v>
      </c>
      <c r="AD34" s="23">
        <v>3</v>
      </c>
      <c r="AE34" s="23">
        <v>-1.8174658115000001E-3</v>
      </c>
      <c r="AF34" s="23" t="s">
        <v>45</v>
      </c>
      <c r="AG34" s="23" t="str">
        <f t="shared" si="5"/>
        <v>pass</v>
      </c>
      <c r="AH34" s="23" t="str">
        <f t="shared" si="6"/>
        <v>fail</v>
      </c>
      <c r="AI34" t="str">
        <f t="shared" si="7"/>
        <v>pass</v>
      </c>
      <c r="AJ34" t="str">
        <f t="shared" si="8"/>
        <v>fail</v>
      </c>
      <c r="AL34" t="str">
        <f t="shared" si="0"/>
        <v>diff</v>
      </c>
      <c r="AM34" t="str">
        <f t="shared" si="1"/>
        <v>pass</v>
      </c>
      <c r="AN34" s="3" t="str">
        <f t="shared" si="2"/>
        <v>not exceeded</v>
      </c>
      <c r="AO34" s="3" t="str">
        <f t="shared" si="3"/>
        <v>not exceeded</v>
      </c>
      <c r="AP34" t="str">
        <f t="shared" si="9"/>
        <v>same</v>
      </c>
      <c r="AQ34" t="str">
        <f t="shared" si="4"/>
        <v>same</v>
      </c>
    </row>
    <row r="35" spans="1:43" x14ac:dyDescent="0.3">
      <c r="A35" t="s">
        <v>114</v>
      </c>
      <c r="B35" t="s">
        <v>43</v>
      </c>
      <c r="C35" s="1">
        <v>42040</v>
      </c>
      <c r="D35">
        <v>151</v>
      </c>
      <c r="E35">
        <v>151</v>
      </c>
      <c r="F35" s="23">
        <v>93.254001435000006</v>
      </c>
      <c r="G35" s="23" t="s">
        <v>48</v>
      </c>
      <c r="H35" s="23">
        <v>17676890</v>
      </c>
      <c r="I35" s="23" t="s">
        <v>46</v>
      </c>
      <c r="J35" s="23">
        <v>914.01693526785698</v>
      </c>
      <c r="K35" s="23" t="s">
        <v>46</v>
      </c>
      <c r="L35" s="23">
        <v>3.8617339789206798E-2</v>
      </c>
      <c r="M35" s="23" t="s">
        <v>48</v>
      </c>
      <c r="N35" s="23">
        <v>93.307376953013701</v>
      </c>
      <c r="O35" s="23" t="s">
        <v>48</v>
      </c>
      <c r="P35" s="23">
        <v>0.85949863845399999</v>
      </c>
      <c r="Q35" s="23">
        <v>0.8</v>
      </c>
      <c r="R35" s="23" t="s">
        <v>48</v>
      </c>
      <c r="S35" s="23">
        <v>0.89452297164200001</v>
      </c>
      <c r="T35" s="23" t="s">
        <v>48</v>
      </c>
      <c r="U35" s="23">
        <v>0.83020614647000002</v>
      </c>
      <c r="V35" s="23" t="s">
        <v>48</v>
      </c>
      <c r="W35" s="23">
        <v>0.95412926422199995</v>
      </c>
      <c r="X35" s="23" t="s">
        <v>48</v>
      </c>
      <c r="Y35" s="24">
        <v>5.2726486541899996E-15</v>
      </c>
      <c r="Z35" s="24">
        <v>3.8357477845899999E-55</v>
      </c>
      <c r="AA35" s="23">
        <v>0</v>
      </c>
      <c r="AB35" s="23">
        <v>-1.9393923439699999E-3</v>
      </c>
      <c r="AC35" s="23" t="s">
        <v>45</v>
      </c>
      <c r="AD35" s="23">
        <v>4</v>
      </c>
      <c r="AE35" s="23">
        <v>-1.7318426720700001E-3</v>
      </c>
      <c r="AF35" s="23" t="s">
        <v>45</v>
      </c>
      <c r="AG35" s="23" t="str">
        <f t="shared" si="5"/>
        <v>pass</v>
      </c>
      <c r="AH35" s="23" t="str">
        <f t="shared" si="6"/>
        <v>pass</v>
      </c>
      <c r="AI35" t="str">
        <f t="shared" si="7"/>
        <v>pass</v>
      </c>
      <c r="AJ35" t="str">
        <f t="shared" si="8"/>
        <v>pass</v>
      </c>
      <c r="AL35" t="str">
        <f t="shared" si="0"/>
        <v>same</v>
      </c>
      <c r="AM35" t="str">
        <f t="shared" si="1"/>
        <v>pass</v>
      </c>
      <c r="AN35" s="3" t="str">
        <f t="shared" si="2"/>
        <v>not exceeded</v>
      </c>
      <c r="AO35" s="3" t="str">
        <f t="shared" si="3"/>
        <v>not exceeded</v>
      </c>
      <c r="AP35" t="str">
        <f t="shared" si="9"/>
        <v>same</v>
      </c>
      <c r="AQ35" t="str">
        <f t="shared" si="4"/>
        <v>same</v>
      </c>
    </row>
    <row r="36" spans="1:43" x14ac:dyDescent="0.3">
      <c r="A36" t="s">
        <v>115</v>
      </c>
      <c r="B36" t="s">
        <v>43</v>
      </c>
      <c r="C36" s="1">
        <v>42059</v>
      </c>
      <c r="D36">
        <v>75</v>
      </c>
      <c r="E36">
        <v>75</v>
      </c>
      <c r="F36" s="23">
        <v>82.489595367700005</v>
      </c>
      <c r="G36" s="23" t="s">
        <v>48</v>
      </c>
      <c r="H36" s="23">
        <v>36080266</v>
      </c>
      <c r="I36" s="23" t="s">
        <v>46</v>
      </c>
      <c r="J36" s="23">
        <v>1546.84996710526</v>
      </c>
      <c r="K36" s="23" t="s">
        <v>116</v>
      </c>
      <c r="L36" s="23">
        <v>2.4282657184545399E-2</v>
      </c>
      <c r="M36" s="23" t="s">
        <v>48</v>
      </c>
      <c r="N36" s="23">
        <v>82.282013008081506</v>
      </c>
      <c r="O36" s="23" t="s">
        <v>48</v>
      </c>
      <c r="P36" s="23">
        <v>0.93167911030899997</v>
      </c>
      <c r="Q36" s="23">
        <v>0.85</v>
      </c>
      <c r="R36" s="23" t="s">
        <v>48</v>
      </c>
      <c r="S36" s="23">
        <v>0.94868319540699997</v>
      </c>
      <c r="T36" s="23" t="s">
        <v>48</v>
      </c>
      <c r="U36" s="23">
        <v>0.91267941280300002</v>
      </c>
      <c r="V36" s="23" t="s">
        <v>48</v>
      </c>
      <c r="W36" s="23">
        <v>0.84094804639099996</v>
      </c>
      <c r="X36" s="23" t="s">
        <v>48</v>
      </c>
      <c r="Y36" s="24">
        <v>1.1086127898600001E-5</v>
      </c>
      <c r="Z36" s="23">
        <v>0</v>
      </c>
      <c r="AA36" s="23">
        <v>0</v>
      </c>
      <c r="AB36" s="23">
        <v>-4.7771771792299997E-4</v>
      </c>
      <c r="AC36" s="23" t="s">
        <v>48</v>
      </c>
      <c r="AD36" s="23">
        <v>0</v>
      </c>
      <c r="AE36" s="23">
        <v>-4.7645564650299998E-4</v>
      </c>
      <c r="AF36" s="23" t="s">
        <v>48</v>
      </c>
      <c r="AG36" s="23" t="str">
        <f t="shared" si="5"/>
        <v>fail</v>
      </c>
      <c r="AH36" s="23" t="str">
        <f t="shared" si="6"/>
        <v>fail</v>
      </c>
      <c r="AI36" t="str">
        <f t="shared" si="7"/>
        <v>pass</v>
      </c>
      <c r="AJ36" t="str">
        <f t="shared" si="8"/>
        <v>pass</v>
      </c>
      <c r="AL36" t="str">
        <f t="shared" si="0"/>
        <v>same</v>
      </c>
      <c r="AM36" t="str">
        <f t="shared" si="1"/>
        <v>pass</v>
      </c>
      <c r="AN36" s="3" t="str">
        <f t="shared" si="2"/>
        <v>not exceeded</v>
      </c>
      <c r="AO36" s="3" t="str">
        <f t="shared" si="3"/>
        <v>not exceeded</v>
      </c>
      <c r="AP36" t="str">
        <f t="shared" si="9"/>
        <v>same</v>
      </c>
      <c r="AQ36" t="str">
        <f t="shared" si="4"/>
        <v>same</v>
      </c>
    </row>
    <row r="37" spans="1:43" x14ac:dyDescent="0.3">
      <c r="A37" t="s">
        <v>118</v>
      </c>
      <c r="B37" t="s">
        <v>85</v>
      </c>
      <c r="C37" s="1">
        <v>42072</v>
      </c>
      <c r="D37">
        <v>151</v>
      </c>
      <c r="E37">
        <v>151</v>
      </c>
      <c r="F37" s="23">
        <v>88.874509270000004</v>
      </c>
      <c r="G37" s="23" t="s">
        <v>48</v>
      </c>
      <c r="H37" s="23">
        <v>22186253</v>
      </c>
      <c r="I37" s="23" t="s">
        <v>46</v>
      </c>
      <c r="J37" s="23">
        <v>1157.17949553571</v>
      </c>
      <c r="K37" s="23" t="s">
        <v>116</v>
      </c>
      <c r="L37" s="23">
        <v>1.7088378627943501E-2</v>
      </c>
      <c r="M37" s="23" t="s">
        <v>48</v>
      </c>
      <c r="N37" s="23">
        <v>89.044571821535001</v>
      </c>
      <c r="O37" s="23" t="s">
        <v>48</v>
      </c>
      <c r="P37" s="23">
        <v>0.79384733493000004</v>
      </c>
      <c r="Q37" s="23">
        <v>0.8</v>
      </c>
      <c r="R37" s="23" t="s">
        <v>45</v>
      </c>
      <c r="S37" s="23">
        <v>0.83769467486799998</v>
      </c>
      <c r="T37" s="23" t="s">
        <v>48</v>
      </c>
      <c r="U37" s="23">
        <v>0.74847545794100001</v>
      </c>
      <c r="V37" s="23" t="s">
        <v>45</v>
      </c>
      <c r="W37" s="23">
        <v>0.99584488300200003</v>
      </c>
      <c r="X37" s="23" t="s">
        <v>48</v>
      </c>
      <c r="Y37" s="24">
        <v>2.34831246346E-15</v>
      </c>
      <c r="Z37" s="23" t="s">
        <v>61</v>
      </c>
      <c r="AA37" s="23">
        <v>0</v>
      </c>
      <c r="AB37" s="23">
        <v>-2.7450017281499999E-3</v>
      </c>
      <c r="AC37" s="23" t="s">
        <v>45</v>
      </c>
      <c r="AD37" s="23">
        <v>7</v>
      </c>
      <c r="AE37" s="23">
        <v>-2.1183659119200001E-3</v>
      </c>
      <c r="AF37" s="23" t="s">
        <v>45</v>
      </c>
      <c r="AG37" s="23" t="str">
        <f t="shared" si="5"/>
        <v>fail</v>
      </c>
      <c r="AH37" s="23" t="str">
        <f t="shared" si="6"/>
        <v>fail</v>
      </c>
      <c r="AI37" t="str">
        <f t="shared" si="7"/>
        <v>fail</v>
      </c>
      <c r="AJ37" t="str">
        <f t="shared" si="8"/>
        <v>fail</v>
      </c>
      <c r="AL37" t="str">
        <f t="shared" si="0"/>
        <v>diff</v>
      </c>
      <c r="AM37" t="str">
        <f t="shared" si="1"/>
        <v>pass</v>
      </c>
      <c r="AN37" s="3" t="str">
        <f t="shared" si="2"/>
        <v>not exceeded</v>
      </c>
      <c r="AO37" s="3" t="str">
        <f t="shared" si="3"/>
        <v>not exceeded</v>
      </c>
      <c r="AP37" t="str">
        <f t="shared" si="9"/>
        <v>same</v>
      </c>
      <c r="AQ37" t="str">
        <f t="shared" si="4"/>
        <v>same</v>
      </c>
    </row>
    <row r="38" spans="1:43" x14ac:dyDescent="0.3">
      <c r="A38" t="s">
        <v>119</v>
      </c>
      <c r="B38" t="s">
        <v>43</v>
      </c>
      <c r="C38" s="1">
        <v>42074</v>
      </c>
      <c r="D38">
        <v>75</v>
      </c>
      <c r="E38">
        <v>75</v>
      </c>
      <c r="F38" s="23">
        <v>92.079473760499994</v>
      </c>
      <c r="G38" s="23" t="s">
        <v>48</v>
      </c>
      <c r="H38" s="23">
        <v>28700881</v>
      </c>
      <c r="I38" s="23" t="s">
        <v>46</v>
      </c>
      <c r="J38" s="23">
        <v>1177.6317796052599</v>
      </c>
      <c r="K38" s="23" t="s">
        <v>58</v>
      </c>
      <c r="L38" s="23">
        <v>1.6157942223825099E-2</v>
      </c>
      <c r="M38" s="23" t="s">
        <v>48</v>
      </c>
      <c r="N38" s="23">
        <v>92.532064379671894</v>
      </c>
      <c r="O38" s="23" t="s">
        <v>48</v>
      </c>
      <c r="P38" s="23">
        <v>0.96191020509500003</v>
      </c>
      <c r="Q38" s="23">
        <v>0.85</v>
      </c>
      <c r="R38" s="23" t="s">
        <v>48</v>
      </c>
      <c r="S38" s="23">
        <v>0.97249603685200003</v>
      </c>
      <c r="T38" s="23" t="s">
        <v>48</v>
      </c>
      <c r="U38" s="23">
        <v>0.95081639061900003</v>
      </c>
      <c r="V38" s="23" t="s">
        <v>48</v>
      </c>
      <c r="W38" s="23">
        <v>0.84094804639099996</v>
      </c>
      <c r="X38" s="23" t="s">
        <v>48</v>
      </c>
      <c r="Y38" s="23">
        <v>1.09164098626E-2</v>
      </c>
      <c r="Z38" s="23" t="s">
        <v>61</v>
      </c>
      <c r="AA38" s="23">
        <v>0</v>
      </c>
      <c r="AB38" s="23">
        <v>-3.43805774314E-4</v>
      </c>
      <c r="AC38" s="23" t="s">
        <v>48</v>
      </c>
      <c r="AD38" s="23">
        <v>0</v>
      </c>
      <c r="AE38" s="23">
        <v>-2.89088071282E-4</v>
      </c>
      <c r="AF38" s="23" t="s">
        <v>48</v>
      </c>
      <c r="AG38" s="23" t="str">
        <f t="shared" si="5"/>
        <v>pass</v>
      </c>
      <c r="AH38" s="23" t="str">
        <f t="shared" si="6"/>
        <v>pass</v>
      </c>
      <c r="AI38" t="str">
        <f t="shared" si="7"/>
        <v>pass</v>
      </c>
      <c r="AJ38" t="str">
        <f t="shared" si="8"/>
        <v>pass</v>
      </c>
      <c r="AL38" t="str">
        <f t="shared" si="0"/>
        <v>same</v>
      </c>
      <c r="AM38" t="str">
        <f t="shared" si="1"/>
        <v>pass</v>
      </c>
      <c r="AN38" s="3" t="str">
        <f t="shared" si="2"/>
        <v>not exceeded</v>
      </c>
      <c r="AO38" s="3" t="str">
        <f t="shared" si="3"/>
        <v>not exceeded</v>
      </c>
      <c r="AP38" t="str">
        <f t="shared" si="9"/>
        <v>same</v>
      </c>
      <c r="AQ38" t="str">
        <f t="shared" si="4"/>
        <v>same</v>
      </c>
    </row>
    <row r="39" spans="1:43" x14ac:dyDescent="0.3">
      <c r="A39" t="s">
        <v>120</v>
      </c>
      <c r="B39" t="s">
        <v>85</v>
      </c>
      <c r="C39" s="1">
        <v>42074</v>
      </c>
      <c r="D39">
        <v>75</v>
      </c>
      <c r="E39">
        <v>75</v>
      </c>
      <c r="F39" s="23">
        <v>94.026940682200006</v>
      </c>
      <c r="G39" s="23" t="s">
        <v>48</v>
      </c>
      <c r="H39" s="23">
        <v>26337766</v>
      </c>
      <c r="I39" s="23" t="s">
        <v>46</v>
      </c>
      <c r="J39" s="23">
        <v>1071.9867894736799</v>
      </c>
      <c r="K39" s="23" t="s">
        <v>46</v>
      </c>
      <c r="L39" s="23">
        <v>2.7519368619831699E-2</v>
      </c>
      <c r="M39" s="23" t="s">
        <v>48</v>
      </c>
      <c r="N39" s="23">
        <v>93.383587034691203</v>
      </c>
      <c r="O39" s="23" t="s">
        <v>48</v>
      </c>
      <c r="P39" s="23">
        <v>0.958369935688</v>
      </c>
      <c r="Q39" s="23">
        <v>0.85</v>
      </c>
      <c r="R39" s="23" t="s">
        <v>48</v>
      </c>
      <c r="S39" s="23">
        <v>0.965401230562</v>
      </c>
      <c r="T39" s="23" t="s">
        <v>48</v>
      </c>
      <c r="U39" s="23">
        <v>0.95150865566999998</v>
      </c>
      <c r="V39" s="23" t="s">
        <v>48</v>
      </c>
      <c r="W39" s="23">
        <v>0.95412926422199995</v>
      </c>
      <c r="X39" s="23" t="s">
        <v>48</v>
      </c>
      <c r="Y39" s="23">
        <v>0.49155698406499998</v>
      </c>
      <c r="Z39" s="23" t="s">
        <v>61</v>
      </c>
      <c r="AA39" s="23">
        <v>0</v>
      </c>
      <c r="AB39" s="23">
        <v>-6.7450073374999996E-4</v>
      </c>
      <c r="AC39" s="23" t="s">
        <v>45</v>
      </c>
      <c r="AD39" s="23">
        <v>0</v>
      </c>
      <c r="AE39" s="23">
        <v>-1.4208527627600001E-4</v>
      </c>
      <c r="AF39" s="23" t="s">
        <v>48</v>
      </c>
      <c r="AG39" s="23" t="str">
        <f t="shared" si="5"/>
        <v>pass</v>
      </c>
      <c r="AH39" s="23" t="str">
        <f t="shared" si="6"/>
        <v>pass</v>
      </c>
      <c r="AI39" t="str">
        <f t="shared" si="7"/>
        <v>pass</v>
      </c>
      <c r="AJ39" t="str">
        <f t="shared" si="8"/>
        <v>pass</v>
      </c>
      <c r="AL39" t="str">
        <f t="shared" si="0"/>
        <v>same</v>
      </c>
      <c r="AM39" t="str">
        <f t="shared" si="1"/>
        <v>pass</v>
      </c>
      <c r="AN39" s="3" t="str">
        <f t="shared" si="2"/>
        <v>not exceeded</v>
      </c>
      <c r="AO39" s="3" t="str">
        <f t="shared" si="3"/>
        <v>not exceeded</v>
      </c>
      <c r="AP39" t="str">
        <f t="shared" si="9"/>
        <v>same</v>
      </c>
      <c r="AQ39" t="str">
        <f t="shared" si="4"/>
        <v>diff</v>
      </c>
    </row>
    <row r="40" spans="1:43" x14ac:dyDescent="0.3">
      <c r="A40" t="s">
        <v>122</v>
      </c>
      <c r="B40" t="s">
        <v>43</v>
      </c>
      <c r="C40" s="1">
        <v>42096</v>
      </c>
      <c r="D40">
        <v>151</v>
      </c>
      <c r="E40">
        <v>151</v>
      </c>
      <c r="F40" s="23">
        <v>88.637919715899997</v>
      </c>
      <c r="G40" s="23" t="s">
        <v>48</v>
      </c>
      <c r="H40" s="23">
        <v>17224632</v>
      </c>
      <c r="I40" s="23" t="s">
        <v>46</v>
      </c>
      <c r="J40" s="23">
        <v>896.33468303571397</v>
      </c>
      <c r="K40" s="23" t="s">
        <v>58</v>
      </c>
      <c r="L40" s="23">
        <v>6.8341518424528999E-2</v>
      </c>
      <c r="M40" s="23" t="s">
        <v>48</v>
      </c>
      <c r="N40" s="23">
        <v>91.270898877565998</v>
      </c>
      <c r="O40" s="23" t="s">
        <v>48</v>
      </c>
      <c r="P40" s="23">
        <v>0.85166343419900004</v>
      </c>
      <c r="Q40" s="23">
        <v>0.8</v>
      </c>
      <c r="R40" s="23" t="s">
        <v>48</v>
      </c>
      <c r="S40" s="23">
        <v>0.88172920152199996</v>
      </c>
      <c r="T40" s="23" t="s">
        <v>48</v>
      </c>
      <c r="U40" s="23">
        <v>0.81997971131299996</v>
      </c>
      <c r="V40" s="23" t="s">
        <v>48</v>
      </c>
      <c r="W40" s="23">
        <v>0.95412926422199995</v>
      </c>
      <c r="X40" s="23" t="s">
        <v>48</v>
      </c>
      <c r="Y40" s="24">
        <v>2.2205149087400001E-10</v>
      </c>
      <c r="Z40" s="23" t="s">
        <v>61</v>
      </c>
      <c r="AA40" s="23">
        <v>0</v>
      </c>
      <c r="AB40" s="23">
        <v>-2.2033179398000002E-3</v>
      </c>
      <c r="AC40" s="23" t="s">
        <v>45</v>
      </c>
      <c r="AD40" s="23">
        <v>5</v>
      </c>
      <c r="AE40" s="23">
        <v>-2.1469335102999999E-3</v>
      </c>
      <c r="AF40" s="23" t="s">
        <v>45</v>
      </c>
      <c r="AG40" s="23" t="str">
        <f t="shared" si="5"/>
        <v>pass</v>
      </c>
      <c r="AH40" s="23" t="str">
        <f t="shared" si="6"/>
        <v>pass</v>
      </c>
      <c r="AI40" t="str">
        <f t="shared" si="7"/>
        <v>pass</v>
      </c>
      <c r="AJ40" t="str">
        <f t="shared" si="8"/>
        <v>pass</v>
      </c>
      <c r="AL40" t="str">
        <f t="shared" si="0"/>
        <v>same</v>
      </c>
      <c r="AM40" t="str">
        <f t="shared" si="1"/>
        <v>pass</v>
      </c>
      <c r="AN40" s="3" t="str">
        <f t="shared" si="2"/>
        <v>not exceeded</v>
      </c>
      <c r="AO40" s="3" t="str">
        <f t="shared" si="3"/>
        <v>not exceeded</v>
      </c>
      <c r="AP40" t="str">
        <f t="shared" si="9"/>
        <v>same</v>
      </c>
      <c r="AQ40" t="str">
        <f t="shared" si="4"/>
        <v>same</v>
      </c>
    </row>
    <row r="41" spans="1:43" x14ac:dyDescent="0.3">
      <c r="A41" t="s">
        <v>123</v>
      </c>
      <c r="B41" t="s">
        <v>43</v>
      </c>
      <c r="C41" s="1">
        <v>42108</v>
      </c>
      <c r="D41">
        <v>151</v>
      </c>
      <c r="E41">
        <v>151</v>
      </c>
      <c r="F41" s="23">
        <v>86.040675510100002</v>
      </c>
      <c r="G41" s="23" t="s">
        <v>48</v>
      </c>
      <c r="H41" s="23">
        <v>14841878</v>
      </c>
      <c r="I41" s="23" t="s">
        <v>46</v>
      </c>
      <c r="J41" s="23">
        <v>771.50681696428501</v>
      </c>
      <c r="K41" s="23" t="s">
        <v>46</v>
      </c>
      <c r="L41" s="23">
        <v>3.9880452592557999E-2</v>
      </c>
      <c r="M41" s="23" t="s">
        <v>48</v>
      </c>
      <c r="N41" s="23">
        <v>87.186130714912906</v>
      </c>
      <c r="O41" s="23" t="s">
        <v>48</v>
      </c>
      <c r="P41" s="23">
        <v>0.93626684444099995</v>
      </c>
      <c r="Q41" s="23">
        <v>0.8</v>
      </c>
      <c r="R41" s="23" t="s">
        <v>48</v>
      </c>
      <c r="S41" s="23">
        <v>0.950581526121</v>
      </c>
      <c r="T41" s="23" t="s">
        <v>48</v>
      </c>
      <c r="U41" s="23">
        <v>0.92140197679000002</v>
      </c>
      <c r="V41" s="23" t="s">
        <v>48</v>
      </c>
      <c r="W41" s="23">
        <v>0.95412926422199995</v>
      </c>
      <c r="X41" s="23" t="s">
        <v>48</v>
      </c>
      <c r="Y41" s="23">
        <v>0.27827095780599997</v>
      </c>
      <c r="Z41" s="23">
        <v>0.21790613819900001</v>
      </c>
      <c r="AA41" s="23">
        <v>0</v>
      </c>
      <c r="AB41" s="23">
        <v>-2.57705120398E-4</v>
      </c>
      <c r="AC41" s="23" t="s">
        <v>48</v>
      </c>
      <c r="AD41" s="23">
        <v>0</v>
      </c>
      <c r="AE41" s="23">
        <v>-4.63361784189E-4</v>
      </c>
      <c r="AF41" s="23" t="s">
        <v>48</v>
      </c>
      <c r="AG41" s="23" t="str">
        <f t="shared" si="5"/>
        <v>pass</v>
      </c>
      <c r="AH41" s="23" t="str">
        <f t="shared" si="6"/>
        <v>pass</v>
      </c>
      <c r="AI41" t="str">
        <f t="shared" si="7"/>
        <v>pass</v>
      </c>
      <c r="AJ41" t="str">
        <f t="shared" si="8"/>
        <v>pass</v>
      </c>
      <c r="AL41" t="str">
        <f t="shared" si="0"/>
        <v>same</v>
      </c>
      <c r="AM41" t="str">
        <f t="shared" si="1"/>
        <v>pass</v>
      </c>
      <c r="AN41" s="3" t="str">
        <f t="shared" si="2"/>
        <v>not exceeded</v>
      </c>
      <c r="AO41" s="3" t="str">
        <f t="shared" si="3"/>
        <v>not exceeded</v>
      </c>
      <c r="AP41" t="str">
        <f t="shared" si="9"/>
        <v>same</v>
      </c>
      <c r="AQ41" t="str">
        <f t="shared" si="4"/>
        <v>same</v>
      </c>
    </row>
    <row r="42" spans="1:43" x14ac:dyDescent="0.3">
      <c r="A42" t="s">
        <v>125</v>
      </c>
      <c r="B42" t="s">
        <v>85</v>
      </c>
      <c r="C42" s="1">
        <v>42121</v>
      </c>
      <c r="D42">
        <v>75</v>
      </c>
      <c r="E42">
        <v>75</v>
      </c>
      <c r="F42" s="23">
        <v>97.476635093499993</v>
      </c>
      <c r="G42" s="23" t="s">
        <v>48</v>
      </c>
      <c r="H42" s="23">
        <v>4116334</v>
      </c>
      <c r="I42" s="23" t="s">
        <v>46</v>
      </c>
      <c r="J42" s="23">
        <v>164.41471381578901</v>
      </c>
      <c r="K42" s="23" t="s">
        <v>47</v>
      </c>
      <c r="L42" s="23">
        <v>5.71225242215785E-2</v>
      </c>
      <c r="M42" s="23" t="s">
        <v>48</v>
      </c>
      <c r="N42" s="23">
        <v>97.318151921873707</v>
      </c>
      <c r="O42" s="23" t="s">
        <v>48</v>
      </c>
      <c r="P42" s="23">
        <v>0.95813201255000002</v>
      </c>
      <c r="Q42" s="23">
        <v>0.85</v>
      </c>
      <c r="R42" s="23" t="s">
        <v>48</v>
      </c>
      <c r="S42" s="23">
        <v>0.97251262247799997</v>
      </c>
      <c r="T42" s="23" t="s">
        <v>48</v>
      </c>
      <c r="U42" s="23">
        <v>0.952689015679</v>
      </c>
      <c r="V42" s="23" t="s">
        <v>48</v>
      </c>
      <c r="W42" s="23">
        <v>0.95412926422199995</v>
      </c>
      <c r="X42" s="23" t="s">
        <v>48</v>
      </c>
      <c r="Y42" s="23">
        <v>0.99999995050500001</v>
      </c>
      <c r="Z42" s="23">
        <v>0.43484268317300001</v>
      </c>
      <c r="AA42" s="23">
        <v>0</v>
      </c>
      <c r="AB42" s="23">
        <v>-3.2162453645399999E-4</v>
      </c>
      <c r="AC42" s="23" t="s">
        <v>48</v>
      </c>
      <c r="AD42" s="23">
        <v>0</v>
      </c>
      <c r="AE42" s="23">
        <v>-1.18785206845E-4</v>
      </c>
      <c r="AF42" s="23" t="s">
        <v>48</v>
      </c>
      <c r="AG42" s="23" t="str">
        <f t="shared" si="5"/>
        <v>fail</v>
      </c>
      <c r="AH42" s="23" t="str">
        <f t="shared" si="6"/>
        <v>fail</v>
      </c>
      <c r="AI42" t="str">
        <f t="shared" si="7"/>
        <v>pass</v>
      </c>
      <c r="AJ42" t="str">
        <f t="shared" si="8"/>
        <v>pass</v>
      </c>
      <c r="AL42" t="str">
        <f t="shared" si="0"/>
        <v>same</v>
      </c>
      <c r="AM42" t="str">
        <f t="shared" si="1"/>
        <v>pass</v>
      </c>
      <c r="AN42" s="3" t="str">
        <f t="shared" si="2"/>
        <v>not exceeded</v>
      </c>
      <c r="AO42" s="3" t="str">
        <f t="shared" si="3"/>
        <v>not exceeded</v>
      </c>
      <c r="AP42" t="str">
        <f t="shared" si="9"/>
        <v>same</v>
      </c>
      <c r="AQ42" t="str">
        <f t="shared" si="4"/>
        <v>same</v>
      </c>
    </row>
    <row r="43" spans="1:43" x14ac:dyDescent="0.3">
      <c r="A43" t="s">
        <v>126</v>
      </c>
      <c r="B43" t="s">
        <v>43</v>
      </c>
      <c r="C43" s="1">
        <v>42124</v>
      </c>
      <c r="D43">
        <v>75</v>
      </c>
      <c r="E43">
        <v>75</v>
      </c>
      <c r="F43" s="23">
        <v>86.478198933300007</v>
      </c>
      <c r="G43" s="23" t="s">
        <v>48</v>
      </c>
      <c r="H43" s="23">
        <v>33656164</v>
      </c>
      <c r="I43" s="23" t="s">
        <v>46</v>
      </c>
      <c r="J43" s="23">
        <v>1420.36572039473</v>
      </c>
      <c r="K43" s="23" t="s">
        <v>86</v>
      </c>
      <c r="L43" s="23">
        <v>2.9215422878842E-2</v>
      </c>
      <c r="M43" s="23" t="s">
        <v>48</v>
      </c>
      <c r="N43" s="23">
        <v>86.060583348841206</v>
      </c>
      <c r="O43" s="23" t="s">
        <v>48</v>
      </c>
      <c r="P43" s="23">
        <v>0.94126879530999996</v>
      </c>
      <c r="Q43" s="23">
        <v>0.85</v>
      </c>
      <c r="R43" s="23" t="s">
        <v>48</v>
      </c>
      <c r="S43" s="23">
        <v>0.95638742430699997</v>
      </c>
      <c r="T43" s="23" t="s">
        <v>48</v>
      </c>
      <c r="U43" s="23">
        <v>0.92494660096500003</v>
      </c>
      <c r="V43" s="23" t="s">
        <v>48</v>
      </c>
      <c r="W43" s="23">
        <v>0.95412926422199995</v>
      </c>
      <c r="X43" s="23" t="s">
        <v>48</v>
      </c>
      <c r="Y43" s="24">
        <v>2.1517106723700001E-5</v>
      </c>
      <c r="Z43" s="24">
        <v>1.5333654224399999E-7</v>
      </c>
      <c r="AA43" s="23">
        <v>0</v>
      </c>
      <c r="AB43" s="23">
        <v>-5.3145207497099997E-4</v>
      </c>
      <c r="AC43" s="23" t="s">
        <v>45</v>
      </c>
      <c r="AD43" s="23">
        <v>0</v>
      </c>
      <c r="AE43" s="23">
        <v>-6.0526962978999996E-4</v>
      </c>
      <c r="AF43" s="23" t="s">
        <v>45</v>
      </c>
      <c r="AG43" s="23" t="str">
        <f t="shared" si="5"/>
        <v>pass</v>
      </c>
      <c r="AH43" s="23" t="str">
        <f t="shared" si="6"/>
        <v>pass</v>
      </c>
      <c r="AI43" t="str">
        <f t="shared" si="7"/>
        <v>pass</v>
      </c>
      <c r="AJ43" t="str">
        <f t="shared" si="8"/>
        <v>pass</v>
      </c>
      <c r="AL43" t="str">
        <f t="shared" si="0"/>
        <v>same</v>
      </c>
      <c r="AM43" t="str">
        <f t="shared" si="1"/>
        <v>pass</v>
      </c>
      <c r="AN43" s="3" t="str">
        <f t="shared" si="2"/>
        <v>not exceeded</v>
      </c>
      <c r="AO43" s="3" t="str">
        <f t="shared" si="3"/>
        <v>not exceeded</v>
      </c>
      <c r="AP43" t="str">
        <f t="shared" si="9"/>
        <v>same</v>
      </c>
      <c r="AQ43" t="str">
        <f t="shared" si="4"/>
        <v>same</v>
      </c>
    </row>
    <row r="44" spans="1:43" x14ac:dyDescent="0.3">
      <c r="A44" t="s">
        <v>127</v>
      </c>
      <c r="B44" t="s">
        <v>43</v>
      </c>
      <c r="C44" s="1">
        <v>42130</v>
      </c>
      <c r="D44">
        <v>151</v>
      </c>
      <c r="E44">
        <v>151</v>
      </c>
      <c r="F44" s="23">
        <v>89.498401878500005</v>
      </c>
      <c r="G44" s="23" t="s">
        <v>48</v>
      </c>
      <c r="H44" s="23">
        <v>20688072</v>
      </c>
      <c r="I44" s="23" t="s">
        <v>46</v>
      </c>
      <c r="J44" s="23">
        <v>1090.2055535714201</v>
      </c>
      <c r="K44" s="23" t="s">
        <v>86</v>
      </c>
      <c r="L44" s="23">
        <v>2.9888232021926898E-2</v>
      </c>
      <c r="M44" s="23" t="s">
        <v>48</v>
      </c>
      <c r="N44" s="23">
        <v>89.721683871565503</v>
      </c>
      <c r="O44" s="23" t="s">
        <v>48</v>
      </c>
      <c r="P44" s="23">
        <v>0.92458208987099999</v>
      </c>
      <c r="Q44" s="23">
        <v>0.8</v>
      </c>
      <c r="R44" s="23" t="s">
        <v>48</v>
      </c>
      <c r="S44" s="23">
        <v>0.94568218212199995</v>
      </c>
      <c r="T44" s="23" t="s">
        <v>48</v>
      </c>
      <c r="U44" s="23">
        <v>0.901987464209</v>
      </c>
      <c r="V44" s="23" t="s">
        <v>48</v>
      </c>
      <c r="W44" s="23">
        <v>0.84094804639099996</v>
      </c>
      <c r="X44" s="23" t="s">
        <v>48</v>
      </c>
      <c r="Y44" s="24">
        <v>4.8432465270500001E-13</v>
      </c>
      <c r="Z44" s="23" t="s">
        <v>61</v>
      </c>
      <c r="AA44" s="23">
        <v>0</v>
      </c>
      <c r="AB44" s="23">
        <v>-5.1215268614999998E-4</v>
      </c>
      <c r="AC44" s="23" t="s">
        <v>45</v>
      </c>
      <c r="AD44" s="23">
        <v>0</v>
      </c>
      <c r="AE44" s="23">
        <v>-9.0331820937199995E-4</v>
      </c>
      <c r="AF44" s="23" t="s">
        <v>45</v>
      </c>
      <c r="AG44" s="23" t="str">
        <f t="shared" si="5"/>
        <v>pass</v>
      </c>
      <c r="AH44" s="23" t="str">
        <f t="shared" si="6"/>
        <v>pass</v>
      </c>
      <c r="AI44" t="str">
        <f t="shared" si="7"/>
        <v>pass</v>
      </c>
      <c r="AJ44" t="str">
        <f t="shared" si="8"/>
        <v>pass</v>
      </c>
      <c r="AL44" t="str">
        <f t="shared" si="0"/>
        <v>same</v>
      </c>
      <c r="AM44" t="str">
        <f t="shared" si="1"/>
        <v>pass</v>
      </c>
      <c r="AN44" s="3" t="str">
        <f t="shared" si="2"/>
        <v>not exceeded</v>
      </c>
      <c r="AO44" s="3" t="str">
        <f t="shared" si="3"/>
        <v>not exceeded</v>
      </c>
      <c r="AP44" t="str">
        <f t="shared" si="9"/>
        <v>same</v>
      </c>
      <c r="AQ44" t="str">
        <f t="shared" si="4"/>
        <v>same</v>
      </c>
    </row>
    <row r="45" spans="1:43" x14ac:dyDescent="0.3">
      <c r="A45" t="s">
        <v>128</v>
      </c>
      <c r="B45" t="s">
        <v>43</v>
      </c>
      <c r="C45" s="1">
        <v>42132</v>
      </c>
      <c r="D45">
        <v>75</v>
      </c>
      <c r="E45">
        <v>75</v>
      </c>
      <c r="F45" s="23">
        <v>91.456518287999998</v>
      </c>
      <c r="G45" s="23" t="s">
        <v>48</v>
      </c>
      <c r="H45" s="23">
        <v>29237117</v>
      </c>
      <c r="I45" s="23" t="s">
        <v>46</v>
      </c>
      <c r="J45" s="23">
        <v>1200.3220789473601</v>
      </c>
      <c r="K45" s="23" t="s">
        <v>58</v>
      </c>
      <c r="L45" s="23">
        <v>4.9362360031693503E-2</v>
      </c>
      <c r="M45" s="23" t="s">
        <v>48</v>
      </c>
      <c r="N45" s="23">
        <v>92.600074605768796</v>
      </c>
      <c r="O45" s="23" t="s">
        <v>48</v>
      </c>
      <c r="P45" s="23">
        <v>0.95683616735099997</v>
      </c>
      <c r="Q45" s="23">
        <v>0.85</v>
      </c>
      <c r="R45" s="23" t="s">
        <v>48</v>
      </c>
      <c r="S45" s="23">
        <v>0.97022034377300004</v>
      </c>
      <c r="T45" s="23" t="s">
        <v>48</v>
      </c>
      <c r="U45" s="23">
        <v>0.94333299688899996</v>
      </c>
      <c r="V45" s="23" t="s">
        <v>48</v>
      </c>
      <c r="W45" s="23">
        <v>0.84094804639099996</v>
      </c>
      <c r="X45" s="23" t="s">
        <v>48</v>
      </c>
      <c r="Y45" s="23">
        <v>5.89449115866E-3</v>
      </c>
      <c r="Z45" s="23" t="s">
        <v>61</v>
      </c>
      <c r="AA45" s="23">
        <v>0</v>
      </c>
      <c r="AB45" s="23">
        <v>-3.9203151299800002E-4</v>
      </c>
      <c r="AC45" s="23" t="s">
        <v>48</v>
      </c>
      <c r="AD45" s="23">
        <v>0</v>
      </c>
      <c r="AE45" s="23">
        <v>-4.03437791589E-4</v>
      </c>
      <c r="AF45" s="23" t="s">
        <v>48</v>
      </c>
      <c r="AG45" s="23" t="str">
        <f t="shared" si="5"/>
        <v>pass</v>
      </c>
      <c r="AH45" s="23" t="str">
        <f t="shared" si="6"/>
        <v>pass</v>
      </c>
      <c r="AI45" t="str">
        <f t="shared" si="7"/>
        <v>pass</v>
      </c>
      <c r="AJ45" t="str">
        <f t="shared" si="8"/>
        <v>pass</v>
      </c>
      <c r="AL45" t="str">
        <f t="shared" si="0"/>
        <v>same</v>
      </c>
      <c r="AM45" t="str">
        <f t="shared" si="1"/>
        <v>pass</v>
      </c>
      <c r="AN45" s="3" t="str">
        <f t="shared" si="2"/>
        <v>not exceeded</v>
      </c>
      <c r="AO45" s="3" t="str">
        <f t="shared" si="3"/>
        <v>not exceeded</v>
      </c>
      <c r="AP45" t="str">
        <f t="shared" si="9"/>
        <v>same</v>
      </c>
      <c r="AQ45" t="str">
        <f t="shared" si="4"/>
        <v>same</v>
      </c>
    </row>
    <row r="46" spans="1:43" x14ac:dyDescent="0.3">
      <c r="A46" t="s">
        <v>129</v>
      </c>
      <c r="B46" t="s">
        <v>85</v>
      </c>
      <c r="C46" s="1">
        <v>42132</v>
      </c>
      <c r="D46">
        <v>75</v>
      </c>
      <c r="E46">
        <v>75</v>
      </c>
      <c r="F46" s="23">
        <v>89.292095745500006</v>
      </c>
      <c r="G46" s="23" t="s">
        <v>48</v>
      </c>
      <c r="H46" s="23">
        <v>33452889</v>
      </c>
      <c r="I46" s="23" t="s">
        <v>46</v>
      </c>
      <c r="J46" s="23">
        <v>1376.6665394736799</v>
      </c>
      <c r="K46" s="23" t="s">
        <v>86</v>
      </c>
      <c r="L46" s="23">
        <v>3.2357493439074597E-2</v>
      </c>
      <c r="M46" s="23" t="s">
        <v>48</v>
      </c>
      <c r="N46" s="23">
        <v>90.459541148581906</v>
      </c>
      <c r="O46" s="23" t="s">
        <v>48</v>
      </c>
      <c r="P46" s="23">
        <v>0.94491075781800005</v>
      </c>
      <c r="Q46" s="23">
        <v>0.85</v>
      </c>
      <c r="R46" s="23" t="s">
        <v>48</v>
      </c>
      <c r="S46" s="23">
        <v>0.96108769519600001</v>
      </c>
      <c r="T46" s="23" t="s">
        <v>48</v>
      </c>
      <c r="U46" s="23">
        <v>0.92874100888599997</v>
      </c>
      <c r="V46" s="23" t="s">
        <v>48</v>
      </c>
      <c r="W46" s="23">
        <v>0.84094804639099996</v>
      </c>
      <c r="X46" s="23" t="s">
        <v>48</v>
      </c>
      <c r="Y46" s="24">
        <v>5.3188896352899998E-5</v>
      </c>
      <c r="Z46" s="23" t="s">
        <v>61</v>
      </c>
      <c r="AA46" s="23">
        <v>0</v>
      </c>
      <c r="AB46" s="23">
        <v>-4.8486735940200001E-4</v>
      </c>
      <c r="AC46" s="23" t="s">
        <v>48</v>
      </c>
      <c r="AD46" s="23">
        <v>0</v>
      </c>
      <c r="AE46" s="23">
        <v>-4.4494887300900002E-4</v>
      </c>
      <c r="AF46" s="23" t="s">
        <v>48</v>
      </c>
      <c r="AG46" s="23" t="str">
        <f t="shared" si="5"/>
        <v>pass</v>
      </c>
      <c r="AH46" s="23" t="str">
        <f t="shared" si="6"/>
        <v>pass</v>
      </c>
      <c r="AI46" t="str">
        <f t="shared" si="7"/>
        <v>pass</v>
      </c>
      <c r="AJ46" t="str">
        <f t="shared" si="8"/>
        <v>pass</v>
      </c>
      <c r="AL46" t="str">
        <f t="shared" si="0"/>
        <v>same</v>
      </c>
      <c r="AM46" t="str">
        <f t="shared" si="1"/>
        <v>pass</v>
      </c>
      <c r="AN46" s="3" t="str">
        <f t="shared" si="2"/>
        <v>not exceeded</v>
      </c>
      <c r="AO46" s="3" t="str">
        <f t="shared" si="3"/>
        <v>not exceeded</v>
      </c>
      <c r="AP46" t="str">
        <f t="shared" si="9"/>
        <v>same</v>
      </c>
      <c r="AQ46" t="str">
        <f t="shared" si="4"/>
        <v>same</v>
      </c>
    </row>
    <row r="47" spans="1:43" x14ac:dyDescent="0.3">
      <c r="A47" t="s">
        <v>130</v>
      </c>
      <c r="B47" t="s">
        <v>85</v>
      </c>
      <c r="C47" s="1">
        <v>42135</v>
      </c>
      <c r="D47">
        <v>250</v>
      </c>
      <c r="E47">
        <v>250</v>
      </c>
      <c r="F47" s="23">
        <v>25.822257962199998</v>
      </c>
      <c r="G47" s="23" t="s">
        <v>45</v>
      </c>
      <c r="H47" s="23">
        <v>3140165</v>
      </c>
      <c r="I47" s="23" t="s">
        <v>46</v>
      </c>
      <c r="J47" s="23">
        <v>125.911801569888</v>
      </c>
      <c r="K47" s="23" t="s">
        <v>47</v>
      </c>
      <c r="L47" s="23">
        <v>0.11337794687475999</v>
      </c>
      <c r="M47" s="23" t="s">
        <v>45</v>
      </c>
      <c r="N47" s="23">
        <v>14.429727553367799</v>
      </c>
      <c r="O47" s="23" t="s">
        <v>45</v>
      </c>
      <c r="P47" s="23">
        <v>0.53706620574700004</v>
      </c>
      <c r="Q47" s="23">
        <v>0.7</v>
      </c>
      <c r="R47" s="23" t="s">
        <v>45</v>
      </c>
      <c r="S47" s="23">
        <v>0.38184628132600001</v>
      </c>
      <c r="T47" s="23" t="s">
        <v>45</v>
      </c>
      <c r="U47" s="23">
        <v>0.68019644827600001</v>
      </c>
      <c r="V47" s="23" t="s">
        <v>45</v>
      </c>
      <c r="W47" s="23">
        <v>0.358420132025</v>
      </c>
      <c r="X47" s="23" t="s">
        <v>48</v>
      </c>
      <c r="Y47" s="24">
        <v>2.33527431031E-41</v>
      </c>
      <c r="Z47" s="24">
        <v>4.6078921994499997E-40</v>
      </c>
      <c r="AA47" s="23">
        <v>205</v>
      </c>
      <c r="AB47" s="23">
        <v>-2.3104397446399999E-3</v>
      </c>
      <c r="AC47" s="23" t="s">
        <v>45</v>
      </c>
      <c r="AD47" s="23">
        <v>25</v>
      </c>
      <c r="AE47" s="23">
        <v>-3.3966838591999999E-3</v>
      </c>
      <c r="AF47" s="23" t="s">
        <v>45</v>
      </c>
      <c r="AG47" s="23" t="str">
        <f t="shared" si="5"/>
        <v>fail</v>
      </c>
      <c r="AH47" s="23" t="str">
        <f t="shared" si="6"/>
        <v>fail</v>
      </c>
      <c r="AI47" t="str">
        <f t="shared" si="7"/>
        <v>fail</v>
      </c>
      <c r="AJ47" t="str">
        <f t="shared" si="8"/>
        <v>fail</v>
      </c>
      <c r="AL47" t="str">
        <f t="shared" si="0"/>
        <v>same</v>
      </c>
      <c r="AM47" t="str">
        <f t="shared" si="1"/>
        <v>pass</v>
      </c>
      <c r="AN47" s="3" t="str">
        <f t="shared" si="2"/>
        <v>exceeded</v>
      </c>
      <c r="AO47" s="3" t="str">
        <f t="shared" si="3"/>
        <v>not exceeded</v>
      </c>
      <c r="AP47" t="str">
        <f t="shared" si="9"/>
        <v>diff</v>
      </c>
      <c r="AQ47" t="str">
        <f t="shared" si="4"/>
        <v>same</v>
      </c>
    </row>
    <row r="48" spans="1:43" x14ac:dyDescent="0.3">
      <c r="A48" t="s">
        <v>132</v>
      </c>
      <c r="B48" t="s">
        <v>43</v>
      </c>
      <c r="C48" s="1">
        <v>42140</v>
      </c>
      <c r="D48">
        <v>75</v>
      </c>
      <c r="E48">
        <v>75</v>
      </c>
      <c r="F48" s="23">
        <v>92.059732316199998</v>
      </c>
      <c r="G48" s="23" t="s">
        <v>48</v>
      </c>
      <c r="H48" s="23">
        <v>29948630</v>
      </c>
      <c r="I48" s="23" t="s">
        <v>46</v>
      </c>
      <c r="J48" s="23">
        <v>1238.42921710526</v>
      </c>
      <c r="K48" s="23" t="s">
        <v>58</v>
      </c>
      <c r="L48" s="23">
        <v>1.7269436109054799E-2</v>
      </c>
      <c r="M48" s="23" t="s">
        <v>48</v>
      </c>
      <c r="N48" s="23">
        <v>91.830523001407201</v>
      </c>
      <c r="O48" s="23" t="s">
        <v>48</v>
      </c>
      <c r="P48" s="23">
        <v>0.96082352673500004</v>
      </c>
      <c r="Q48" s="23">
        <v>0.85</v>
      </c>
      <c r="R48" s="23" t="s">
        <v>48</v>
      </c>
      <c r="S48" s="23">
        <v>0.97249161870400003</v>
      </c>
      <c r="T48" s="23" t="s">
        <v>48</v>
      </c>
      <c r="U48" s="23">
        <v>0.94905475720700005</v>
      </c>
      <c r="V48" s="23" t="s">
        <v>48</v>
      </c>
      <c r="W48" s="23">
        <v>0.84094804639099996</v>
      </c>
      <c r="X48" s="23" t="s">
        <v>48</v>
      </c>
      <c r="Y48" s="23">
        <v>1.8358480237999999E-3</v>
      </c>
      <c r="Z48" s="24">
        <v>5.1651902169400001E-5</v>
      </c>
      <c r="AA48" s="23">
        <v>0</v>
      </c>
      <c r="AB48" s="23">
        <v>-3.6271976269799998E-4</v>
      </c>
      <c r="AC48" s="23" t="s">
        <v>48</v>
      </c>
      <c r="AD48" s="23">
        <v>0</v>
      </c>
      <c r="AE48" s="23">
        <v>-3.7742737008400002E-4</v>
      </c>
      <c r="AF48" s="23" t="s">
        <v>48</v>
      </c>
      <c r="AG48" s="23" t="str">
        <f t="shared" si="5"/>
        <v>pass</v>
      </c>
      <c r="AH48" s="23" t="str">
        <f t="shared" si="6"/>
        <v>pass</v>
      </c>
      <c r="AI48" t="str">
        <f t="shared" si="7"/>
        <v>pass</v>
      </c>
      <c r="AJ48" t="str">
        <f t="shared" si="8"/>
        <v>pass</v>
      </c>
      <c r="AL48" t="str">
        <f t="shared" si="0"/>
        <v>same</v>
      </c>
      <c r="AM48" t="str">
        <f t="shared" si="1"/>
        <v>pass</v>
      </c>
      <c r="AN48" s="3" t="str">
        <f t="shared" si="2"/>
        <v>not exceeded</v>
      </c>
      <c r="AO48" s="3" t="str">
        <f t="shared" si="3"/>
        <v>not exceeded</v>
      </c>
      <c r="AP48" t="str">
        <f t="shared" si="9"/>
        <v>same</v>
      </c>
      <c r="AQ48" t="str">
        <f t="shared" si="4"/>
        <v>same</v>
      </c>
    </row>
    <row r="49" spans="1:43" x14ac:dyDescent="0.3">
      <c r="A49" t="s">
        <v>133</v>
      </c>
      <c r="B49" t="s">
        <v>85</v>
      </c>
      <c r="C49" s="1">
        <v>42145</v>
      </c>
      <c r="D49">
        <v>75</v>
      </c>
      <c r="E49">
        <v>75</v>
      </c>
      <c r="F49" s="23">
        <v>85.427329239200006</v>
      </c>
      <c r="G49" s="23" t="s">
        <v>48</v>
      </c>
      <c r="H49" s="23">
        <v>20774323</v>
      </c>
      <c r="I49" s="23" t="s">
        <v>46</v>
      </c>
      <c r="J49" s="23">
        <v>847.123628289473</v>
      </c>
      <c r="K49" s="23" t="s">
        <v>46</v>
      </c>
      <c r="L49" s="23">
        <v>9.35486019709377E-2</v>
      </c>
      <c r="M49" s="23" t="s">
        <v>45</v>
      </c>
      <c r="N49" s="23">
        <v>85.944248862888898</v>
      </c>
      <c r="O49" s="23" t="s">
        <v>48</v>
      </c>
      <c r="P49" s="23">
        <v>0.92414179126899998</v>
      </c>
      <c r="Q49" s="23">
        <v>0.85</v>
      </c>
      <c r="R49" s="23" t="s">
        <v>48</v>
      </c>
      <c r="S49" s="23">
        <v>0.93170939593699997</v>
      </c>
      <c r="T49" s="23" t="s">
        <v>48</v>
      </c>
      <c r="U49" s="23">
        <v>0.91686486758999997</v>
      </c>
      <c r="V49" s="23" t="s">
        <v>48</v>
      </c>
      <c r="W49" s="23">
        <v>0.99584488300200003</v>
      </c>
      <c r="X49" s="23" t="s">
        <v>48</v>
      </c>
      <c r="Y49" s="23">
        <v>0.99484602798199995</v>
      </c>
      <c r="Z49" s="23">
        <v>0.61683837926999996</v>
      </c>
      <c r="AA49" s="23">
        <v>0</v>
      </c>
      <c r="AB49" s="23">
        <v>-9.8979316138899992E-4</v>
      </c>
      <c r="AC49" s="23" t="s">
        <v>45</v>
      </c>
      <c r="AD49" s="23">
        <v>0</v>
      </c>
      <c r="AE49" s="23">
        <v>-4.8486055418100002E-4</v>
      </c>
      <c r="AF49" s="23" t="s">
        <v>48</v>
      </c>
      <c r="AG49" s="23" t="str">
        <f t="shared" si="5"/>
        <v>fail</v>
      </c>
      <c r="AH49" s="23" t="str">
        <f t="shared" si="6"/>
        <v>fail</v>
      </c>
      <c r="AI49" t="str">
        <f t="shared" si="7"/>
        <v>fail</v>
      </c>
      <c r="AJ49" t="str">
        <f t="shared" si="8"/>
        <v>fail</v>
      </c>
      <c r="AL49" t="str">
        <f t="shared" si="0"/>
        <v>same</v>
      </c>
      <c r="AM49" t="str">
        <f t="shared" si="1"/>
        <v>pass</v>
      </c>
      <c r="AN49" s="3" t="str">
        <f t="shared" si="2"/>
        <v>not exceeded</v>
      </c>
      <c r="AO49" s="3" t="str">
        <f t="shared" si="3"/>
        <v>not exceeded</v>
      </c>
      <c r="AP49" t="str">
        <f t="shared" si="9"/>
        <v>same</v>
      </c>
      <c r="AQ49" t="str">
        <f t="shared" si="4"/>
        <v>diff</v>
      </c>
    </row>
    <row r="50" spans="1:43" x14ac:dyDescent="0.3">
      <c r="A50" t="s">
        <v>134</v>
      </c>
      <c r="B50" t="s">
        <v>43</v>
      </c>
      <c r="C50" s="1">
        <v>42146</v>
      </c>
      <c r="D50">
        <v>75</v>
      </c>
      <c r="E50">
        <v>75</v>
      </c>
      <c r="F50" s="23">
        <v>88.254642621599999</v>
      </c>
      <c r="G50" s="23" t="s">
        <v>48</v>
      </c>
      <c r="H50" s="23">
        <v>33587117</v>
      </c>
      <c r="I50" s="23" t="s">
        <v>46</v>
      </c>
      <c r="J50" s="23">
        <v>1405.61957236842</v>
      </c>
      <c r="K50" s="23" t="s">
        <v>86</v>
      </c>
      <c r="L50" s="23">
        <v>2.63052269975616E-2</v>
      </c>
      <c r="M50" s="23" t="s">
        <v>48</v>
      </c>
      <c r="N50" s="23">
        <v>88.418640785844801</v>
      </c>
      <c r="O50" s="23" t="s">
        <v>48</v>
      </c>
      <c r="P50" s="23">
        <v>0.94466385444900003</v>
      </c>
      <c r="Q50" s="23">
        <v>0.85</v>
      </c>
      <c r="R50" s="23" t="s">
        <v>48</v>
      </c>
      <c r="S50" s="23">
        <v>0.958525696624</v>
      </c>
      <c r="T50" s="23" t="s">
        <v>48</v>
      </c>
      <c r="U50" s="23">
        <v>0.92962369668900002</v>
      </c>
      <c r="V50" s="23" t="s">
        <v>48</v>
      </c>
      <c r="W50" s="23">
        <v>0.84094804639099996</v>
      </c>
      <c r="X50" s="23" t="s">
        <v>48</v>
      </c>
      <c r="Y50" s="23">
        <v>1.5345570618200001E-3</v>
      </c>
      <c r="Z50" s="23" t="s">
        <v>61</v>
      </c>
      <c r="AA50" s="23">
        <v>0</v>
      </c>
      <c r="AB50" s="23">
        <v>-5.6187589158500004E-4</v>
      </c>
      <c r="AC50" s="23" t="s">
        <v>45</v>
      </c>
      <c r="AD50" s="23">
        <v>0</v>
      </c>
      <c r="AE50" s="23">
        <v>-5.0146072563899996E-4</v>
      </c>
      <c r="AF50" s="23" t="s">
        <v>45</v>
      </c>
      <c r="AG50" s="23" t="str">
        <f t="shared" si="5"/>
        <v>pass</v>
      </c>
      <c r="AH50" s="23" t="str">
        <f t="shared" si="6"/>
        <v>pass</v>
      </c>
      <c r="AI50" t="str">
        <f t="shared" si="7"/>
        <v>pass</v>
      </c>
      <c r="AJ50" t="str">
        <f t="shared" si="8"/>
        <v>pass</v>
      </c>
      <c r="AL50" t="str">
        <f t="shared" si="0"/>
        <v>same</v>
      </c>
      <c r="AM50" t="str">
        <f t="shared" si="1"/>
        <v>pass</v>
      </c>
      <c r="AN50" s="3" t="str">
        <f t="shared" si="2"/>
        <v>not exceeded</v>
      </c>
      <c r="AO50" s="3" t="str">
        <f t="shared" si="3"/>
        <v>not exceeded</v>
      </c>
      <c r="AP50" t="str">
        <f t="shared" si="9"/>
        <v>same</v>
      </c>
      <c r="AQ50" t="str">
        <f t="shared" si="4"/>
        <v>same</v>
      </c>
    </row>
    <row r="51" spans="1:43" x14ac:dyDescent="0.3">
      <c r="A51" t="s">
        <v>135</v>
      </c>
      <c r="B51" t="s">
        <v>85</v>
      </c>
      <c r="C51" s="1">
        <v>42146</v>
      </c>
      <c r="D51">
        <v>75</v>
      </c>
      <c r="E51">
        <v>75</v>
      </c>
      <c r="F51" s="23">
        <v>77.730220596899997</v>
      </c>
      <c r="G51" s="23" t="s">
        <v>48</v>
      </c>
      <c r="H51" s="23">
        <v>26557402</v>
      </c>
      <c r="I51" s="23" t="s">
        <v>46</v>
      </c>
      <c r="J51" s="23">
        <v>1103.8321940789399</v>
      </c>
      <c r="K51" s="23" t="s">
        <v>86</v>
      </c>
      <c r="L51" s="23">
        <v>4.5965621063760398E-2</v>
      </c>
      <c r="M51" s="23" t="s">
        <v>48</v>
      </c>
      <c r="N51" s="23">
        <v>76.972390480782806</v>
      </c>
      <c r="O51" s="23" t="s">
        <v>45</v>
      </c>
      <c r="P51" s="23">
        <v>0.90711607600499999</v>
      </c>
      <c r="Q51" s="23">
        <v>0.85</v>
      </c>
      <c r="R51" s="23" t="s">
        <v>48</v>
      </c>
      <c r="S51" s="23">
        <v>0.92279293684899999</v>
      </c>
      <c r="T51" s="23" t="s">
        <v>48</v>
      </c>
      <c r="U51" s="23">
        <v>0.89107036398600004</v>
      </c>
      <c r="V51" s="23" t="s">
        <v>48</v>
      </c>
      <c r="W51" s="23">
        <v>0.99584488300200003</v>
      </c>
      <c r="X51" s="23" t="s">
        <v>48</v>
      </c>
      <c r="Y51" s="23">
        <v>6.0099040253099999E-2</v>
      </c>
      <c r="Z51" s="24">
        <v>5.5163134929799996E-9</v>
      </c>
      <c r="AA51" s="23">
        <v>0</v>
      </c>
      <c r="AB51" s="23">
        <v>-7.9849148076799998E-4</v>
      </c>
      <c r="AC51" s="23" t="s">
        <v>45</v>
      </c>
      <c r="AD51" s="23">
        <v>0</v>
      </c>
      <c r="AE51" s="23">
        <v>-6.4071228931799999E-4</v>
      </c>
      <c r="AF51" s="23" t="s">
        <v>45</v>
      </c>
      <c r="AG51" s="23" t="str">
        <f t="shared" si="5"/>
        <v>fail</v>
      </c>
      <c r="AH51" s="23" t="str">
        <f t="shared" si="6"/>
        <v>fail</v>
      </c>
      <c r="AI51" t="str">
        <f t="shared" si="7"/>
        <v>fail</v>
      </c>
      <c r="AJ51" t="str">
        <f t="shared" si="8"/>
        <v>fail</v>
      </c>
      <c r="AL51" t="str">
        <f t="shared" si="0"/>
        <v>same</v>
      </c>
      <c r="AM51" t="str">
        <f t="shared" si="1"/>
        <v>pass</v>
      </c>
      <c r="AN51" s="3" t="str">
        <f t="shared" si="2"/>
        <v>not exceeded</v>
      </c>
      <c r="AO51" s="3" t="str">
        <f t="shared" si="3"/>
        <v>not exceeded</v>
      </c>
      <c r="AP51" t="str">
        <f t="shared" si="9"/>
        <v>same</v>
      </c>
      <c r="AQ51" t="str">
        <f t="shared" si="4"/>
        <v>same</v>
      </c>
    </row>
    <row r="52" spans="1:43" x14ac:dyDescent="0.3">
      <c r="A52" t="s">
        <v>137</v>
      </c>
      <c r="B52" t="s">
        <v>43</v>
      </c>
      <c r="C52" s="1">
        <v>42156</v>
      </c>
      <c r="D52">
        <v>75</v>
      </c>
      <c r="E52">
        <v>75</v>
      </c>
      <c r="F52" s="23">
        <v>96.708998690900003</v>
      </c>
      <c r="G52" s="23" t="s">
        <v>48</v>
      </c>
      <c r="H52" s="23">
        <v>17833767</v>
      </c>
      <c r="I52" s="23" t="s">
        <v>46</v>
      </c>
      <c r="J52" s="23">
        <v>714.06941611842103</v>
      </c>
      <c r="K52" s="23" t="s">
        <v>46</v>
      </c>
      <c r="L52" s="23">
        <v>3.64865071743413E-2</v>
      </c>
      <c r="M52" s="23" t="s">
        <v>48</v>
      </c>
      <c r="N52" s="23">
        <v>97.193521635222098</v>
      </c>
      <c r="O52" s="23" t="s">
        <v>48</v>
      </c>
      <c r="P52" s="23">
        <v>0.97915707576400002</v>
      </c>
      <c r="Q52" s="23">
        <v>0.85</v>
      </c>
      <c r="R52" s="23" t="s">
        <v>48</v>
      </c>
      <c r="S52" s="23">
        <v>0.98619080534100001</v>
      </c>
      <c r="T52" s="23" t="s">
        <v>48</v>
      </c>
      <c r="U52" s="23">
        <v>0.97361431865000003</v>
      </c>
      <c r="V52" s="23" t="s">
        <v>48</v>
      </c>
      <c r="W52" s="23">
        <v>0.84094804639099996</v>
      </c>
      <c r="X52" s="23" t="s">
        <v>48</v>
      </c>
      <c r="Y52" s="23">
        <v>0.47307029418399998</v>
      </c>
      <c r="Z52" s="23" t="s">
        <v>61</v>
      </c>
      <c r="AA52" s="23">
        <v>0</v>
      </c>
      <c r="AB52" s="23">
        <v>-2.4947894039E-4</v>
      </c>
      <c r="AC52" s="23" t="s">
        <v>48</v>
      </c>
      <c r="AD52" s="23">
        <v>0</v>
      </c>
      <c r="AE52" s="23">
        <v>-1.68256652947E-4</v>
      </c>
      <c r="AF52" s="23" t="s">
        <v>48</v>
      </c>
      <c r="AG52" s="23" t="str">
        <f t="shared" si="5"/>
        <v>pass</v>
      </c>
      <c r="AH52" s="23" t="str">
        <f t="shared" si="6"/>
        <v>pass</v>
      </c>
      <c r="AI52" t="str">
        <f t="shared" si="7"/>
        <v>pass</v>
      </c>
      <c r="AJ52" t="str">
        <f t="shared" si="8"/>
        <v>pass</v>
      </c>
      <c r="AL52" t="str">
        <f t="shared" si="0"/>
        <v>same</v>
      </c>
      <c r="AM52" t="str">
        <f t="shared" si="1"/>
        <v>pass</v>
      </c>
      <c r="AN52" s="3" t="str">
        <f t="shared" si="2"/>
        <v>not exceeded</v>
      </c>
      <c r="AO52" s="3" t="str">
        <f t="shared" si="3"/>
        <v>not exceeded</v>
      </c>
      <c r="AP52" t="str">
        <f t="shared" si="9"/>
        <v>same</v>
      </c>
      <c r="AQ52" t="str">
        <f t="shared" si="4"/>
        <v>same</v>
      </c>
    </row>
    <row r="53" spans="1:43" x14ac:dyDescent="0.3">
      <c r="A53" t="s">
        <v>139</v>
      </c>
      <c r="B53" t="s">
        <v>43</v>
      </c>
      <c r="C53" s="1">
        <v>42157</v>
      </c>
      <c r="D53">
        <v>200</v>
      </c>
      <c r="E53">
        <v>200</v>
      </c>
      <c r="F53" s="23">
        <v>87.606504893999997</v>
      </c>
      <c r="G53" s="23" t="s">
        <v>48</v>
      </c>
      <c r="H53" s="23">
        <v>33648503</v>
      </c>
      <c r="I53" s="23" t="s">
        <v>46</v>
      </c>
      <c r="J53" s="23">
        <v>1419.0921249999999</v>
      </c>
      <c r="K53" s="23" t="s">
        <v>86</v>
      </c>
      <c r="L53" s="23">
        <v>1.7207516473150199E-2</v>
      </c>
      <c r="M53" s="23" t="s">
        <v>48</v>
      </c>
      <c r="N53" s="23">
        <v>87.226589409852494</v>
      </c>
      <c r="O53" s="23" t="s">
        <v>48</v>
      </c>
      <c r="P53" s="23">
        <v>0.82240114557900001</v>
      </c>
      <c r="Q53" s="23">
        <v>0.7</v>
      </c>
      <c r="R53" s="23" t="s">
        <v>48</v>
      </c>
      <c r="S53" s="23">
        <v>0.84730574938199998</v>
      </c>
      <c r="T53" s="23" t="s">
        <v>48</v>
      </c>
      <c r="U53" s="23">
        <v>0.79280306051100002</v>
      </c>
      <c r="V53" s="23" t="s">
        <v>48</v>
      </c>
      <c r="W53" s="23">
        <v>0.84094804639099996</v>
      </c>
      <c r="X53" s="23" t="s">
        <v>48</v>
      </c>
      <c r="Y53" s="24">
        <v>3.1433651282399999E-29</v>
      </c>
      <c r="Z53" s="23">
        <v>0</v>
      </c>
      <c r="AA53" s="23">
        <v>19</v>
      </c>
      <c r="AB53" s="23">
        <v>-1.90908632708E-3</v>
      </c>
      <c r="AC53" s="23" t="s">
        <v>45</v>
      </c>
      <c r="AD53" s="23">
        <v>33</v>
      </c>
      <c r="AE53" s="23">
        <v>-2.3749233477499999E-3</v>
      </c>
      <c r="AF53" s="23" t="s">
        <v>45</v>
      </c>
      <c r="AG53" s="23" t="str">
        <f t="shared" si="5"/>
        <v>pass</v>
      </c>
      <c r="AH53" s="23" t="str">
        <f t="shared" si="6"/>
        <v>pass</v>
      </c>
      <c r="AI53" t="str">
        <f t="shared" si="7"/>
        <v>pass</v>
      </c>
      <c r="AJ53" t="str">
        <f t="shared" si="8"/>
        <v>pass</v>
      </c>
      <c r="AL53" t="str">
        <f t="shared" si="0"/>
        <v>same</v>
      </c>
      <c r="AM53" t="str">
        <f t="shared" si="1"/>
        <v>pass</v>
      </c>
      <c r="AN53" s="3" t="str">
        <f t="shared" si="2"/>
        <v>not exceeded</v>
      </c>
      <c r="AO53" s="3" t="str">
        <f t="shared" si="3"/>
        <v>exceeded</v>
      </c>
      <c r="AP53" t="str">
        <f t="shared" si="9"/>
        <v>diff</v>
      </c>
      <c r="AQ53" t="str">
        <f t="shared" si="4"/>
        <v>same</v>
      </c>
    </row>
    <row r="54" spans="1:43" x14ac:dyDescent="0.3">
      <c r="A54" t="s">
        <v>141</v>
      </c>
      <c r="B54" t="s">
        <v>85</v>
      </c>
      <c r="C54" s="1">
        <v>42158</v>
      </c>
      <c r="D54">
        <v>151</v>
      </c>
      <c r="E54">
        <v>151</v>
      </c>
      <c r="F54" s="23">
        <v>75.779042993900006</v>
      </c>
      <c r="G54" s="23" t="s">
        <v>48</v>
      </c>
      <c r="H54" s="23">
        <v>10182405</v>
      </c>
      <c r="I54" s="23" t="s">
        <v>46</v>
      </c>
      <c r="J54" s="23">
        <v>516.54077343749998</v>
      </c>
      <c r="K54" s="23" t="s">
        <v>46</v>
      </c>
      <c r="L54" s="23">
        <v>5.2493667074714603E-2</v>
      </c>
      <c r="M54" s="23" t="s">
        <v>48</v>
      </c>
      <c r="N54" s="23">
        <v>76.272054135288599</v>
      </c>
      <c r="O54" s="23" t="s">
        <v>45</v>
      </c>
      <c r="P54" s="23">
        <v>0.92127649797400002</v>
      </c>
      <c r="Q54" s="23">
        <v>0.8</v>
      </c>
      <c r="R54" s="23" t="s">
        <v>48</v>
      </c>
      <c r="S54" s="23">
        <v>0.93202008238900003</v>
      </c>
      <c r="T54" s="23" t="s">
        <v>48</v>
      </c>
      <c r="U54" s="23">
        <v>0.91084361336200004</v>
      </c>
      <c r="V54" s="23" t="s">
        <v>48</v>
      </c>
      <c r="W54" s="23">
        <v>0.99584488300200003</v>
      </c>
      <c r="X54" s="23" t="s">
        <v>48</v>
      </c>
      <c r="Y54" s="23">
        <v>0.72834524482499996</v>
      </c>
      <c r="Z54" s="23" t="s">
        <v>61</v>
      </c>
      <c r="AA54" s="23">
        <v>0</v>
      </c>
      <c r="AB54" s="23">
        <v>-1.8443044604199999E-4</v>
      </c>
      <c r="AC54" s="23" t="s">
        <v>48</v>
      </c>
      <c r="AD54" s="23">
        <v>0</v>
      </c>
      <c r="AE54" s="23">
        <v>-1.83775787822E-4</v>
      </c>
      <c r="AF54" s="23" t="s">
        <v>48</v>
      </c>
      <c r="AG54" s="23" t="str">
        <f t="shared" si="5"/>
        <v>fail</v>
      </c>
      <c r="AH54" s="23" t="str">
        <f t="shared" si="6"/>
        <v>fail</v>
      </c>
      <c r="AI54" t="str">
        <f t="shared" si="7"/>
        <v>fail</v>
      </c>
      <c r="AJ54" t="str">
        <f t="shared" si="8"/>
        <v>fail</v>
      </c>
      <c r="AL54" t="str">
        <f t="shared" si="0"/>
        <v>same</v>
      </c>
      <c r="AM54" t="str">
        <f t="shared" si="1"/>
        <v>pass</v>
      </c>
      <c r="AN54" s="3" t="str">
        <f t="shared" si="2"/>
        <v>not exceeded</v>
      </c>
      <c r="AO54" s="3" t="str">
        <f t="shared" si="3"/>
        <v>not exceeded</v>
      </c>
      <c r="AP54" t="str">
        <f t="shared" si="9"/>
        <v>same</v>
      </c>
      <c r="AQ54" t="str">
        <f t="shared" si="4"/>
        <v>same</v>
      </c>
    </row>
    <row r="55" spans="1:43" x14ac:dyDescent="0.3">
      <c r="A55" t="s">
        <v>145</v>
      </c>
      <c r="B55" t="s">
        <v>43</v>
      </c>
      <c r="C55" s="1">
        <v>42159</v>
      </c>
      <c r="D55">
        <v>75</v>
      </c>
      <c r="E55">
        <v>75</v>
      </c>
      <c r="F55" s="23">
        <v>90.287585713400006</v>
      </c>
      <c r="G55" s="23" t="s">
        <v>48</v>
      </c>
      <c r="H55" s="23">
        <v>30654786</v>
      </c>
      <c r="I55" s="23" t="s">
        <v>46</v>
      </c>
      <c r="J55" s="23">
        <v>1283.02501315789</v>
      </c>
      <c r="K55" s="23" t="s">
        <v>86</v>
      </c>
      <c r="L55" s="23">
        <v>1.9566433558707599E-2</v>
      </c>
      <c r="M55" s="23" t="s">
        <v>48</v>
      </c>
      <c r="N55" s="23">
        <v>90.531638143563498</v>
      </c>
      <c r="O55" s="23" t="s">
        <v>48</v>
      </c>
      <c r="P55" s="23">
        <v>0.94854243492099999</v>
      </c>
      <c r="Q55" s="23">
        <v>0.85</v>
      </c>
      <c r="R55" s="23" t="s">
        <v>48</v>
      </c>
      <c r="S55" s="23">
        <v>0.96577162469800004</v>
      </c>
      <c r="T55" s="23" t="s">
        <v>48</v>
      </c>
      <c r="U55" s="23">
        <v>0.93018216861799996</v>
      </c>
      <c r="V55" s="23" t="s">
        <v>48</v>
      </c>
      <c r="W55" s="23">
        <v>0.84094804639099996</v>
      </c>
      <c r="X55" s="23" t="s">
        <v>48</v>
      </c>
      <c r="Y55" s="24">
        <v>6.5656226297E-6</v>
      </c>
      <c r="Z55" s="23" t="s">
        <v>61</v>
      </c>
      <c r="AA55" s="23">
        <v>0</v>
      </c>
      <c r="AB55" s="23">
        <v>-4.69897621488E-4</v>
      </c>
      <c r="AC55" s="23" t="s">
        <v>48</v>
      </c>
      <c r="AD55" s="23">
        <v>0</v>
      </c>
      <c r="AE55" s="23">
        <v>-5.4876525653800004E-4</v>
      </c>
      <c r="AF55" s="23" t="s">
        <v>45</v>
      </c>
      <c r="AG55" s="23" t="str">
        <f t="shared" si="5"/>
        <v>pass</v>
      </c>
      <c r="AH55" s="23" t="str">
        <f t="shared" si="6"/>
        <v>pass</v>
      </c>
      <c r="AI55" t="str">
        <f t="shared" si="7"/>
        <v>pass</v>
      </c>
      <c r="AJ55" t="str">
        <f t="shared" si="8"/>
        <v>pass</v>
      </c>
      <c r="AL55" t="str">
        <f t="shared" si="0"/>
        <v>same</v>
      </c>
      <c r="AM55" t="str">
        <f t="shared" si="1"/>
        <v>pass</v>
      </c>
      <c r="AN55" s="3" t="str">
        <f t="shared" si="2"/>
        <v>not exceeded</v>
      </c>
      <c r="AO55" s="3" t="str">
        <f t="shared" si="3"/>
        <v>not exceeded</v>
      </c>
      <c r="AP55" t="str">
        <f t="shared" si="9"/>
        <v>same</v>
      </c>
      <c r="AQ55" t="str">
        <f t="shared" si="4"/>
        <v>diff</v>
      </c>
    </row>
    <row r="56" spans="1:43" x14ac:dyDescent="0.3">
      <c r="A56" t="s">
        <v>146</v>
      </c>
      <c r="B56" t="s">
        <v>85</v>
      </c>
      <c r="C56" s="1">
        <v>42159</v>
      </c>
      <c r="D56">
        <v>75</v>
      </c>
      <c r="E56">
        <v>75</v>
      </c>
      <c r="F56" s="23">
        <v>83.685096877099994</v>
      </c>
      <c r="G56" s="23" t="s">
        <v>48</v>
      </c>
      <c r="H56" s="23">
        <v>20989024</v>
      </c>
      <c r="I56" s="23" t="s">
        <v>46</v>
      </c>
      <c r="J56" s="23">
        <v>846.04428042763095</v>
      </c>
      <c r="K56" s="23" t="s">
        <v>46</v>
      </c>
      <c r="L56" s="23">
        <v>8.9564944878420996E-2</v>
      </c>
      <c r="M56" s="23" t="s">
        <v>45</v>
      </c>
      <c r="N56" s="23">
        <v>87.122765857744099</v>
      </c>
      <c r="O56" s="23" t="s">
        <v>48</v>
      </c>
      <c r="P56" s="23">
        <v>0.92878923409299996</v>
      </c>
      <c r="Q56" s="23">
        <v>0.85</v>
      </c>
      <c r="R56" s="23" t="s">
        <v>48</v>
      </c>
      <c r="S56" s="23">
        <v>0.94411818291299998</v>
      </c>
      <c r="T56" s="23" t="s">
        <v>48</v>
      </c>
      <c r="U56" s="23">
        <v>0.915137497262</v>
      </c>
      <c r="V56" s="23" t="s">
        <v>48</v>
      </c>
      <c r="W56" s="23">
        <v>0.84094804639099996</v>
      </c>
      <c r="X56" s="23" t="s">
        <v>48</v>
      </c>
      <c r="Y56" s="23">
        <v>7.7244580938199997E-2</v>
      </c>
      <c r="Z56" s="23" t="s">
        <v>61</v>
      </c>
      <c r="AA56" s="23">
        <v>0</v>
      </c>
      <c r="AB56" s="23">
        <v>-6.4782546705399995E-4</v>
      </c>
      <c r="AC56" s="23" t="s">
        <v>45</v>
      </c>
      <c r="AD56" s="23">
        <v>0</v>
      </c>
      <c r="AE56" s="23">
        <v>-4.8885540382100003E-4</v>
      </c>
      <c r="AF56" s="23" t="s">
        <v>48</v>
      </c>
      <c r="AG56" s="23" t="str">
        <f t="shared" si="5"/>
        <v>fail</v>
      </c>
      <c r="AH56" s="23" t="str">
        <f t="shared" si="6"/>
        <v>fail</v>
      </c>
      <c r="AI56" t="str">
        <f t="shared" si="7"/>
        <v>fail</v>
      </c>
      <c r="AJ56" t="str">
        <f t="shared" si="8"/>
        <v>fail</v>
      </c>
      <c r="AL56" t="str">
        <f t="shared" si="0"/>
        <v>same</v>
      </c>
      <c r="AM56" t="str">
        <f t="shared" si="1"/>
        <v>pass</v>
      </c>
      <c r="AN56" s="3" t="str">
        <f t="shared" si="2"/>
        <v>not exceeded</v>
      </c>
      <c r="AO56" s="3" t="str">
        <f t="shared" si="3"/>
        <v>not exceeded</v>
      </c>
      <c r="AP56" t="str">
        <f t="shared" si="9"/>
        <v>same</v>
      </c>
      <c r="AQ56" t="str">
        <f t="shared" si="4"/>
        <v>diff</v>
      </c>
    </row>
    <row r="57" spans="1:43" x14ac:dyDescent="0.3">
      <c r="A57" t="s">
        <v>147</v>
      </c>
      <c r="B57" t="s">
        <v>43</v>
      </c>
      <c r="C57" s="1">
        <v>42160</v>
      </c>
      <c r="D57">
        <v>75</v>
      </c>
      <c r="E57">
        <v>75</v>
      </c>
      <c r="F57" s="23">
        <v>83.860054175200005</v>
      </c>
      <c r="G57" s="23" t="s">
        <v>48</v>
      </c>
      <c r="H57" s="23">
        <v>32100609</v>
      </c>
      <c r="I57" s="23" t="s">
        <v>46</v>
      </c>
      <c r="J57" s="23">
        <v>1379.9375493421001</v>
      </c>
      <c r="K57" s="23" t="s">
        <v>86</v>
      </c>
      <c r="L57" s="23">
        <v>1.9606152164163299E-2</v>
      </c>
      <c r="M57" s="23" t="s">
        <v>48</v>
      </c>
      <c r="N57" s="23">
        <v>84.327554108109894</v>
      </c>
      <c r="O57" s="23" t="s">
        <v>48</v>
      </c>
      <c r="P57" s="23">
        <v>0.92413995808299998</v>
      </c>
      <c r="Q57" s="23">
        <v>0.85</v>
      </c>
      <c r="R57" s="23" t="s">
        <v>48</v>
      </c>
      <c r="S57" s="23">
        <v>0.94605717044199999</v>
      </c>
      <c r="T57" s="23" t="s">
        <v>48</v>
      </c>
      <c r="U57" s="23">
        <v>0.89845908489399995</v>
      </c>
      <c r="V57" s="23" t="s">
        <v>48</v>
      </c>
      <c r="W57" s="23">
        <v>0.84094804639099996</v>
      </c>
      <c r="X57" s="23" t="s">
        <v>48</v>
      </c>
      <c r="Y57" s="24">
        <v>2.0225373349600001E-7</v>
      </c>
      <c r="Z57" s="23" t="s">
        <v>61</v>
      </c>
      <c r="AA57" s="23">
        <v>0</v>
      </c>
      <c r="AB57" s="23">
        <v>-7.1065725132999995E-4</v>
      </c>
      <c r="AC57" s="23" t="s">
        <v>45</v>
      </c>
      <c r="AD57" s="23">
        <v>0</v>
      </c>
      <c r="AE57" s="23">
        <v>-7.7961274534499997E-4</v>
      </c>
      <c r="AF57" s="23" t="s">
        <v>45</v>
      </c>
      <c r="AG57" s="23" t="str">
        <f t="shared" si="5"/>
        <v>pass</v>
      </c>
      <c r="AH57" s="23" t="str">
        <f t="shared" si="6"/>
        <v>pass</v>
      </c>
      <c r="AI57" t="str">
        <f t="shared" si="7"/>
        <v>pass</v>
      </c>
      <c r="AJ57" t="str">
        <f t="shared" si="8"/>
        <v>pass</v>
      </c>
      <c r="AL57" t="str">
        <f t="shared" si="0"/>
        <v>same</v>
      </c>
      <c r="AM57" t="str">
        <f t="shared" si="1"/>
        <v>pass</v>
      </c>
      <c r="AN57" s="3" t="str">
        <f t="shared" si="2"/>
        <v>not exceeded</v>
      </c>
      <c r="AO57" s="3" t="str">
        <f t="shared" si="3"/>
        <v>not exceeded</v>
      </c>
      <c r="AP57" t="str">
        <f t="shared" si="9"/>
        <v>same</v>
      </c>
      <c r="AQ57" t="str">
        <f t="shared" si="4"/>
        <v>same</v>
      </c>
    </row>
    <row r="58" spans="1:43" x14ac:dyDescent="0.3">
      <c r="A58" t="s">
        <v>149</v>
      </c>
      <c r="B58" t="s">
        <v>43</v>
      </c>
      <c r="C58" s="1">
        <v>42165</v>
      </c>
      <c r="D58">
        <v>75</v>
      </c>
      <c r="E58">
        <v>75</v>
      </c>
      <c r="F58" s="23">
        <v>89.889934460199996</v>
      </c>
      <c r="G58" s="23" t="s">
        <v>48</v>
      </c>
      <c r="H58" s="23">
        <v>32008549</v>
      </c>
      <c r="I58" s="23" t="s">
        <v>46</v>
      </c>
      <c r="J58" s="23">
        <v>1328.17313815789</v>
      </c>
      <c r="K58" s="23" t="s">
        <v>86</v>
      </c>
      <c r="L58" s="23">
        <v>1.5812858160550999E-2</v>
      </c>
      <c r="M58" s="23" t="s">
        <v>48</v>
      </c>
      <c r="N58" s="23">
        <v>89.880205260263295</v>
      </c>
      <c r="O58" s="23" t="s">
        <v>48</v>
      </c>
      <c r="P58" s="23">
        <v>0.94911954516800001</v>
      </c>
      <c r="Q58" s="23">
        <v>0.85</v>
      </c>
      <c r="R58" s="23" t="s">
        <v>48</v>
      </c>
      <c r="S58" s="23">
        <v>0.96372976065399996</v>
      </c>
      <c r="T58" s="23" t="s">
        <v>48</v>
      </c>
      <c r="U58" s="23">
        <v>0.93447001882699998</v>
      </c>
      <c r="V58" s="23" t="s">
        <v>48</v>
      </c>
      <c r="W58" s="23">
        <v>0.84094804639099996</v>
      </c>
      <c r="X58" s="23" t="s">
        <v>48</v>
      </c>
      <c r="Y58" s="23">
        <v>2.0071775910299999E-3</v>
      </c>
      <c r="Z58" s="23" t="s">
        <v>61</v>
      </c>
      <c r="AA58" s="23">
        <v>0</v>
      </c>
      <c r="AB58" s="23">
        <v>-5.2315248786000005E-4</v>
      </c>
      <c r="AC58" s="23" t="s">
        <v>45</v>
      </c>
      <c r="AD58" s="23">
        <v>0</v>
      </c>
      <c r="AE58" s="23">
        <v>-5.0341539647999999E-4</v>
      </c>
      <c r="AF58" s="23" t="s">
        <v>45</v>
      </c>
      <c r="AG58" s="23" t="str">
        <f t="shared" si="5"/>
        <v>pass</v>
      </c>
      <c r="AH58" s="23" t="str">
        <f t="shared" si="6"/>
        <v>pass</v>
      </c>
      <c r="AI58" t="str">
        <f t="shared" si="7"/>
        <v>pass</v>
      </c>
      <c r="AJ58" t="str">
        <f t="shared" si="8"/>
        <v>pass</v>
      </c>
      <c r="AL58" t="str">
        <f t="shared" si="0"/>
        <v>same</v>
      </c>
      <c r="AM58" t="str">
        <f t="shared" si="1"/>
        <v>pass</v>
      </c>
      <c r="AN58" s="3" t="str">
        <f t="shared" si="2"/>
        <v>not exceeded</v>
      </c>
      <c r="AO58" s="3" t="str">
        <f t="shared" si="3"/>
        <v>not exceeded</v>
      </c>
      <c r="AP58" t="str">
        <f t="shared" si="9"/>
        <v>same</v>
      </c>
      <c r="AQ58" t="str">
        <f t="shared" si="4"/>
        <v>same</v>
      </c>
    </row>
    <row r="59" spans="1:43" x14ac:dyDescent="0.3">
      <c r="A59" t="s">
        <v>151</v>
      </c>
      <c r="B59" t="s">
        <v>85</v>
      </c>
      <c r="C59" s="1">
        <v>42166</v>
      </c>
      <c r="D59">
        <v>75</v>
      </c>
      <c r="E59">
        <v>75</v>
      </c>
      <c r="F59" s="23">
        <v>76.689776439100001</v>
      </c>
      <c r="G59" s="23" t="s">
        <v>48</v>
      </c>
      <c r="H59" s="23">
        <v>23799396</v>
      </c>
      <c r="I59" s="23" t="s">
        <v>46</v>
      </c>
      <c r="J59" s="23">
        <v>947.26425986842105</v>
      </c>
      <c r="K59" s="23" t="s">
        <v>58</v>
      </c>
      <c r="L59" s="23">
        <v>5.4797163394123501E-2</v>
      </c>
      <c r="M59" s="23" t="s">
        <v>48</v>
      </c>
      <c r="N59" s="23">
        <v>75.824688416342696</v>
      </c>
      <c r="O59" s="23" t="s">
        <v>45</v>
      </c>
      <c r="P59" s="23">
        <v>0.88681569130799998</v>
      </c>
      <c r="Q59" s="23">
        <v>0.85</v>
      </c>
      <c r="R59" s="23" t="s">
        <v>48</v>
      </c>
      <c r="S59" s="23">
        <v>0.90550671005799999</v>
      </c>
      <c r="T59" s="23" t="s">
        <v>48</v>
      </c>
      <c r="U59" s="23">
        <v>0.86737743764599995</v>
      </c>
      <c r="V59" s="23" t="s">
        <v>48</v>
      </c>
      <c r="W59" s="23">
        <v>0.99584488300200003</v>
      </c>
      <c r="X59" s="23" t="s">
        <v>48</v>
      </c>
      <c r="Y59" s="23">
        <v>4.6537451943199998E-2</v>
      </c>
      <c r="Z59" s="24">
        <v>2.6959241363E-66</v>
      </c>
      <c r="AA59" s="23">
        <v>0</v>
      </c>
      <c r="AB59" s="23">
        <v>-1.1579546333200001E-3</v>
      </c>
      <c r="AC59" s="23" t="s">
        <v>45</v>
      </c>
      <c r="AD59" s="23">
        <v>0</v>
      </c>
      <c r="AE59" s="23">
        <v>-7.7534919878299998E-4</v>
      </c>
      <c r="AF59" s="23" t="s">
        <v>45</v>
      </c>
      <c r="AG59" s="23" t="str">
        <f t="shared" si="5"/>
        <v>fail</v>
      </c>
      <c r="AH59" s="23" t="str">
        <f t="shared" si="6"/>
        <v>fail</v>
      </c>
      <c r="AI59" t="str">
        <f t="shared" si="7"/>
        <v>fail</v>
      </c>
      <c r="AJ59" t="str">
        <f t="shared" si="8"/>
        <v>fail</v>
      </c>
      <c r="AL59" t="str">
        <f t="shared" si="0"/>
        <v>same</v>
      </c>
      <c r="AM59" t="str">
        <f t="shared" si="1"/>
        <v>pass</v>
      </c>
      <c r="AN59" s="3" t="str">
        <f t="shared" si="2"/>
        <v>not exceeded</v>
      </c>
      <c r="AO59" s="3" t="str">
        <f t="shared" si="3"/>
        <v>not exceeded</v>
      </c>
      <c r="AP59" t="str">
        <f t="shared" si="9"/>
        <v>same</v>
      </c>
      <c r="AQ59" t="str">
        <f t="shared" si="4"/>
        <v>same</v>
      </c>
    </row>
    <row r="60" spans="1:43" x14ac:dyDescent="0.3">
      <c r="A60" t="s">
        <v>152</v>
      </c>
      <c r="B60" t="s">
        <v>85</v>
      </c>
      <c r="C60" s="1">
        <v>42170</v>
      </c>
      <c r="D60">
        <v>75</v>
      </c>
      <c r="E60">
        <v>75</v>
      </c>
      <c r="F60" s="23">
        <v>76.7102054872</v>
      </c>
      <c r="G60" s="23" t="s">
        <v>48</v>
      </c>
      <c r="H60" s="23">
        <v>21607117</v>
      </c>
      <c r="I60" s="23" t="s">
        <v>46</v>
      </c>
      <c r="J60" s="23">
        <v>847.96180427631498</v>
      </c>
      <c r="K60" s="23" t="s">
        <v>46</v>
      </c>
      <c r="L60" s="23">
        <v>5.1032575999475298E-2</v>
      </c>
      <c r="M60" s="23" t="s">
        <v>48</v>
      </c>
      <c r="N60" s="23">
        <v>78.098994820237394</v>
      </c>
      <c r="O60" s="23" t="s">
        <v>45</v>
      </c>
      <c r="P60" s="23">
        <v>0.89692392569199997</v>
      </c>
      <c r="Q60" s="23">
        <v>0.85</v>
      </c>
      <c r="R60" s="23" t="s">
        <v>48</v>
      </c>
      <c r="S60" s="23">
        <v>0.91028562672199997</v>
      </c>
      <c r="T60" s="23" t="s">
        <v>48</v>
      </c>
      <c r="U60" s="23">
        <v>0.88431822101299995</v>
      </c>
      <c r="V60" s="23" t="s">
        <v>48</v>
      </c>
      <c r="W60" s="23">
        <v>0.99584488300200003</v>
      </c>
      <c r="X60" s="23" t="s">
        <v>48</v>
      </c>
      <c r="Y60" s="23">
        <v>0.37811809261099999</v>
      </c>
      <c r="Z60" s="23">
        <v>2.0859400891699999E-2</v>
      </c>
      <c r="AA60" s="23">
        <v>0</v>
      </c>
      <c r="AB60" s="23">
        <v>-9.2943946824199997E-4</v>
      </c>
      <c r="AC60" s="23" t="s">
        <v>45</v>
      </c>
      <c r="AD60" s="23">
        <v>0</v>
      </c>
      <c r="AE60" s="23">
        <v>-6.1072179917499999E-4</v>
      </c>
      <c r="AF60" s="23" t="s">
        <v>45</v>
      </c>
      <c r="AG60" s="23" t="str">
        <f t="shared" si="5"/>
        <v>fail</v>
      </c>
      <c r="AH60" s="23" t="str">
        <f t="shared" si="6"/>
        <v>fail</v>
      </c>
      <c r="AI60" t="str">
        <f t="shared" si="7"/>
        <v>fail</v>
      </c>
      <c r="AJ60" t="str">
        <f t="shared" si="8"/>
        <v>fail</v>
      </c>
      <c r="AL60" t="str">
        <f t="shared" si="0"/>
        <v>same</v>
      </c>
      <c r="AM60" t="str">
        <f t="shared" si="1"/>
        <v>pass</v>
      </c>
      <c r="AN60" s="3" t="str">
        <f t="shared" si="2"/>
        <v>not exceeded</v>
      </c>
      <c r="AO60" s="3" t="str">
        <f t="shared" si="3"/>
        <v>not exceeded</v>
      </c>
      <c r="AP60" t="str">
        <f t="shared" si="9"/>
        <v>same</v>
      </c>
      <c r="AQ60" t="str">
        <f t="shared" si="4"/>
        <v>same</v>
      </c>
    </row>
    <row r="61" spans="1:43" x14ac:dyDescent="0.3">
      <c r="A61" t="s">
        <v>154</v>
      </c>
      <c r="B61" t="s">
        <v>85</v>
      </c>
      <c r="C61" s="1">
        <v>42174</v>
      </c>
      <c r="D61">
        <v>75</v>
      </c>
      <c r="E61">
        <v>75</v>
      </c>
      <c r="F61" s="23">
        <v>86.312996947399995</v>
      </c>
      <c r="G61" s="23" t="s">
        <v>48</v>
      </c>
      <c r="H61" s="23">
        <v>22890237</v>
      </c>
      <c r="I61" s="23" t="s">
        <v>46</v>
      </c>
      <c r="J61" s="23">
        <v>921.152324013157</v>
      </c>
      <c r="K61" s="23" t="s">
        <v>46</v>
      </c>
      <c r="L61" s="23">
        <v>3.1622144774177498E-2</v>
      </c>
      <c r="M61" s="23" t="s">
        <v>48</v>
      </c>
      <c r="N61" s="23">
        <v>86.509256773461402</v>
      </c>
      <c r="O61" s="23" t="s">
        <v>48</v>
      </c>
      <c r="P61" s="23">
        <v>0.93053585368500003</v>
      </c>
      <c r="Q61" s="23">
        <v>0.85</v>
      </c>
      <c r="R61" s="23" t="s">
        <v>48</v>
      </c>
      <c r="S61" s="23">
        <v>0.94446324867700004</v>
      </c>
      <c r="T61" s="23" t="s">
        <v>48</v>
      </c>
      <c r="U61" s="23">
        <v>0.91734548780199998</v>
      </c>
      <c r="V61" s="23" t="s">
        <v>48</v>
      </c>
      <c r="W61" s="23">
        <v>0.95412926422199995</v>
      </c>
      <c r="X61" s="23" t="s">
        <v>48</v>
      </c>
      <c r="Y61" s="23">
        <v>1.31738725021E-2</v>
      </c>
      <c r="Z61" s="23" t="s">
        <v>61</v>
      </c>
      <c r="AA61" s="23">
        <v>0</v>
      </c>
      <c r="AB61" s="23">
        <v>-6.6355418423400003E-4</v>
      </c>
      <c r="AC61" s="23" t="s">
        <v>45</v>
      </c>
      <c r="AD61" s="23">
        <v>0</v>
      </c>
      <c r="AE61" s="23">
        <v>-6.7930250429100003E-4</v>
      </c>
      <c r="AF61" s="23" t="s">
        <v>45</v>
      </c>
      <c r="AG61" s="23" t="str">
        <f t="shared" si="5"/>
        <v>pass</v>
      </c>
      <c r="AH61" s="23" t="str">
        <f t="shared" si="6"/>
        <v>pass</v>
      </c>
      <c r="AI61" t="str">
        <f t="shared" si="7"/>
        <v>pass</v>
      </c>
      <c r="AJ61" t="str">
        <f t="shared" si="8"/>
        <v>pass</v>
      </c>
      <c r="AL61" t="str">
        <f t="shared" si="0"/>
        <v>same</v>
      </c>
      <c r="AM61" t="str">
        <f t="shared" si="1"/>
        <v>pass</v>
      </c>
      <c r="AN61" s="3" t="str">
        <f t="shared" si="2"/>
        <v>not exceeded</v>
      </c>
      <c r="AO61" s="3" t="str">
        <f t="shared" si="3"/>
        <v>not exceeded</v>
      </c>
      <c r="AP61" t="str">
        <f t="shared" si="9"/>
        <v>same</v>
      </c>
      <c r="AQ61" t="str">
        <f t="shared" si="4"/>
        <v>same</v>
      </c>
    </row>
    <row r="62" spans="1:43" x14ac:dyDescent="0.3">
      <c r="A62" t="s">
        <v>155</v>
      </c>
      <c r="B62" t="s">
        <v>85</v>
      </c>
      <c r="C62" s="1">
        <v>42180</v>
      </c>
      <c r="D62">
        <v>151</v>
      </c>
      <c r="E62">
        <v>151</v>
      </c>
      <c r="F62" s="23">
        <v>67.308630427200001</v>
      </c>
      <c r="G62" s="23" t="s">
        <v>45</v>
      </c>
      <c r="H62" s="23">
        <v>7123794</v>
      </c>
      <c r="I62" s="23" t="s">
        <v>46</v>
      </c>
      <c r="J62" s="23">
        <v>354.43578794642798</v>
      </c>
      <c r="K62" s="23" t="s">
        <v>46</v>
      </c>
      <c r="L62" s="23">
        <v>2.7403070552713401E-2</v>
      </c>
      <c r="M62" s="23" t="s">
        <v>48</v>
      </c>
      <c r="N62" s="23">
        <v>65.509085346771997</v>
      </c>
      <c r="O62" s="23" t="s">
        <v>45</v>
      </c>
      <c r="P62" s="23">
        <v>0.90035024060699997</v>
      </c>
      <c r="Q62" s="23">
        <v>0.8</v>
      </c>
      <c r="R62" s="23" t="s">
        <v>48</v>
      </c>
      <c r="S62" s="23">
        <v>0.905902834755</v>
      </c>
      <c r="T62" s="23" t="s">
        <v>48</v>
      </c>
      <c r="U62" s="23">
        <v>0.89467359909900002</v>
      </c>
      <c r="V62" s="23" t="s">
        <v>48</v>
      </c>
      <c r="W62" s="23">
        <v>0.99998090779100002</v>
      </c>
      <c r="X62" s="23" t="s">
        <v>48</v>
      </c>
      <c r="Y62" s="23">
        <v>0.37708298756699998</v>
      </c>
      <c r="Z62" s="23">
        <v>6.9801286289199998E-3</v>
      </c>
      <c r="AA62" s="23">
        <v>0</v>
      </c>
      <c r="AB62" s="23">
        <v>-1.8719256676300001E-4</v>
      </c>
      <c r="AC62" s="23" t="s">
        <v>48</v>
      </c>
      <c r="AD62" s="23">
        <v>0</v>
      </c>
      <c r="AE62" s="23">
        <v>-1.6474560124699999E-4</v>
      </c>
      <c r="AF62" s="23" t="s">
        <v>48</v>
      </c>
      <c r="AG62" s="23" t="str">
        <f t="shared" si="5"/>
        <v>fail</v>
      </c>
      <c r="AH62" s="23" t="str">
        <f t="shared" si="6"/>
        <v>fail</v>
      </c>
      <c r="AI62" t="str">
        <f t="shared" si="7"/>
        <v>fail</v>
      </c>
      <c r="AJ62" t="str">
        <f t="shared" si="8"/>
        <v>fail</v>
      </c>
      <c r="AL62" t="str">
        <f t="shared" si="0"/>
        <v>same</v>
      </c>
      <c r="AM62" t="str">
        <f t="shared" si="1"/>
        <v>pass</v>
      </c>
      <c r="AN62" s="3" t="str">
        <f t="shared" si="2"/>
        <v>not exceeded</v>
      </c>
      <c r="AO62" s="3" t="str">
        <f t="shared" si="3"/>
        <v>not exceeded</v>
      </c>
      <c r="AP62" t="str">
        <f t="shared" si="9"/>
        <v>same</v>
      </c>
      <c r="AQ62" t="str">
        <f t="shared" si="4"/>
        <v>same</v>
      </c>
    </row>
    <row r="63" spans="1:43" x14ac:dyDescent="0.3">
      <c r="A63" t="s">
        <v>157</v>
      </c>
      <c r="B63" t="s">
        <v>43</v>
      </c>
      <c r="C63" s="1">
        <v>42188</v>
      </c>
      <c r="D63">
        <v>75</v>
      </c>
      <c r="E63">
        <v>75</v>
      </c>
      <c r="F63" s="23">
        <v>89.932810109399995</v>
      </c>
      <c r="G63" s="23" t="s">
        <v>48</v>
      </c>
      <c r="H63" s="23">
        <v>28300840</v>
      </c>
      <c r="I63" s="23" t="s">
        <v>46</v>
      </c>
      <c r="J63" s="23">
        <v>1173.62587171052</v>
      </c>
      <c r="K63" s="23" t="s">
        <v>58</v>
      </c>
      <c r="L63" s="23">
        <v>3.6090774337518498E-2</v>
      </c>
      <c r="M63" s="23" t="s">
        <v>48</v>
      </c>
      <c r="N63" s="23">
        <v>90.415846479124696</v>
      </c>
      <c r="O63" s="23" t="s">
        <v>48</v>
      </c>
      <c r="P63" s="23">
        <v>0.94919231453099995</v>
      </c>
      <c r="Q63" s="23">
        <v>0.85</v>
      </c>
      <c r="R63" s="23" t="s">
        <v>48</v>
      </c>
      <c r="S63" s="23">
        <v>0.95813758932000004</v>
      </c>
      <c r="T63" s="23" t="s">
        <v>48</v>
      </c>
      <c r="U63" s="23">
        <v>0.939843364367</v>
      </c>
      <c r="V63" s="23" t="s">
        <v>48</v>
      </c>
      <c r="W63" s="23">
        <v>0.84094804639099996</v>
      </c>
      <c r="X63" s="23" t="s">
        <v>48</v>
      </c>
      <c r="Y63" s="23">
        <v>0.81385483862600005</v>
      </c>
      <c r="Z63" s="23" t="s">
        <v>61</v>
      </c>
      <c r="AA63" s="23">
        <v>0</v>
      </c>
      <c r="AB63" s="23">
        <v>-6.2428219734599999E-4</v>
      </c>
      <c r="AC63" s="23" t="s">
        <v>45</v>
      </c>
      <c r="AD63" s="23">
        <v>0</v>
      </c>
      <c r="AE63" s="23">
        <v>-4.1123437878199997E-4</v>
      </c>
      <c r="AF63" s="23" t="s">
        <v>48</v>
      </c>
      <c r="AG63" s="23" t="str">
        <f t="shared" si="5"/>
        <v>pass</v>
      </c>
      <c r="AH63" s="23" t="str">
        <f t="shared" si="6"/>
        <v>pass</v>
      </c>
      <c r="AI63" t="str">
        <f t="shared" si="7"/>
        <v>pass</v>
      </c>
      <c r="AJ63" t="str">
        <f t="shared" si="8"/>
        <v>pass</v>
      </c>
      <c r="AL63" t="str">
        <f t="shared" si="0"/>
        <v>same</v>
      </c>
      <c r="AM63" t="str">
        <f t="shared" si="1"/>
        <v>pass</v>
      </c>
      <c r="AN63" s="3" t="str">
        <f t="shared" si="2"/>
        <v>not exceeded</v>
      </c>
      <c r="AO63" s="3" t="str">
        <f t="shared" si="3"/>
        <v>not exceeded</v>
      </c>
      <c r="AP63" t="str">
        <f t="shared" si="9"/>
        <v>same</v>
      </c>
      <c r="AQ63" t="str">
        <f t="shared" si="4"/>
        <v>diff</v>
      </c>
    </row>
    <row r="64" spans="1:43" x14ac:dyDescent="0.3">
      <c r="A64" t="s">
        <v>159</v>
      </c>
      <c r="B64" t="s">
        <v>85</v>
      </c>
      <c r="C64" s="1">
        <v>42188</v>
      </c>
      <c r="D64">
        <v>75</v>
      </c>
      <c r="E64">
        <v>75</v>
      </c>
      <c r="F64" s="23">
        <v>92.348231460199997</v>
      </c>
      <c r="G64" s="23" t="s">
        <v>48</v>
      </c>
      <c r="H64" s="23">
        <v>29421610</v>
      </c>
      <c r="I64" s="23" t="s">
        <v>46</v>
      </c>
      <c r="J64" s="23">
        <v>1208.9626743420999</v>
      </c>
      <c r="K64" s="23" t="s">
        <v>58</v>
      </c>
      <c r="L64" s="23">
        <v>1.9251464267750502E-2</v>
      </c>
      <c r="M64" s="23" t="s">
        <v>48</v>
      </c>
      <c r="N64" s="23">
        <v>92.636731525271998</v>
      </c>
      <c r="O64" s="23" t="s">
        <v>48</v>
      </c>
      <c r="P64" s="23">
        <v>0.95660765455899999</v>
      </c>
      <c r="Q64" s="23">
        <v>0.85</v>
      </c>
      <c r="R64" s="23" t="s">
        <v>48</v>
      </c>
      <c r="S64" s="23">
        <v>0.96958289955400001</v>
      </c>
      <c r="T64" s="23" t="s">
        <v>48</v>
      </c>
      <c r="U64" s="23">
        <v>0.94384289234999996</v>
      </c>
      <c r="V64" s="23" t="s">
        <v>48</v>
      </c>
      <c r="W64" s="23">
        <v>0.84094804639099996</v>
      </c>
      <c r="X64" s="23" t="s">
        <v>48</v>
      </c>
      <c r="Y64" s="23">
        <v>1.9290154458199999E-3</v>
      </c>
      <c r="Z64" s="24">
        <v>2.1798137845100002E-15</v>
      </c>
      <c r="AA64" s="23">
        <v>0</v>
      </c>
      <c r="AB64" s="23">
        <v>-4.4349861704E-4</v>
      </c>
      <c r="AC64" s="23" t="s">
        <v>48</v>
      </c>
      <c r="AD64" s="23">
        <v>0</v>
      </c>
      <c r="AE64" s="23">
        <v>-3.5873504128099999E-4</v>
      </c>
      <c r="AF64" s="23" t="s">
        <v>48</v>
      </c>
      <c r="AG64" s="23" t="str">
        <f t="shared" si="5"/>
        <v>pass</v>
      </c>
      <c r="AH64" s="23" t="str">
        <f t="shared" si="6"/>
        <v>pass</v>
      </c>
      <c r="AI64" t="str">
        <f t="shared" si="7"/>
        <v>pass</v>
      </c>
      <c r="AJ64" t="str">
        <f t="shared" si="8"/>
        <v>pass</v>
      </c>
      <c r="AL64" t="str">
        <f t="shared" si="0"/>
        <v>same</v>
      </c>
      <c r="AM64" t="str">
        <f t="shared" si="1"/>
        <v>pass</v>
      </c>
      <c r="AN64" s="3" t="str">
        <f t="shared" si="2"/>
        <v>not exceeded</v>
      </c>
      <c r="AO64" s="3" t="str">
        <f t="shared" si="3"/>
        <v>not exceeded</v>
      </c>
      <c r="AP64" t="str">
        <f t="shared" si="9"/>
        <v>same</v>
      </c>
      <c r="AQ64" t="str">
        <f t="shared" si="4"/>
        <v>same</v>
      </c>
    </row>
    <row r="65" spans="1:43" x14ac:dyDescent="0.3">
      <c r="A65" t="s">
        <v>160</v>
      </c>
      <c r="B65" t="s">
        <v>85</v>
      </c>
      <c r="C65" s="1">
        <v>42194</v>
      </c>
      <c r="D65">
        <v>75</v>
      </c>
      <c r="E65">
        <v>75</v>
      </c>
      <c r="F65" s="23">
        <v>94.201780285500007</v>
      </c>
      <c r="G65" s="23" t="s">
        <v>48</v>
      </c>
      <c r="H65" s="23">
        <v>27443669</v>
      </c>
      <c r="I65" s="23" t="s">
        <v>46</v>
      </c>
      <c r="J65" s="23">
        <v>1115.7690197368399</v>
      </c>
      <c r="K65" s="23" t="s">
        <v>46</v>
      </c>
      <c r="L65" s="23">
        <v>3.6554569125399498E-2</v>
      </c>
      <c r="M65" s="23" t="s">
        <v>48</v>
      </c>
      <c r="N65" s="23">
        <v>95.499149909527006</v>
      </c>
      <c r="O65" s="23" t="s">
        <v>48</v>
      </c>
      <c r="P65" s="23">
        <v>0.96502129161600003</v>
      </c>
      <c r="Q65" s="23">
        <v>0.85</v>
      </c>
      <c r="R65" s="23" t="s">
        <v>48</v>
      </c>
      <c r="S65" s="23">
        <v>0.97629839314400002</v>
      </c>
      <c r="T65" s="23" t="s">
        <v>48</v>
      </c>
      <c r="U65" s="23">
        <v>0.95447987269199996</v>
      </c>
      <c r="V65" s="23" t="s">
        <v>48</v>
      </c>
      <c r="W65" s="23">
        <v>0.84094804639099996</v>
      </c>
      <c r="X65" s="23" t="s">
        <v>48</v>
      </c>
      <c r="Y65" s="23">
        <v>1.6983520624299999E-2</v>
      </c>
      <c r="Z65" s="23" t="s">
        <v>61</v>
      </c>
      <c r="AA65" s="23">
        <v>0</v>
      </c>
      <c r="AB65" s="23">
        <v>-3.9431171339199999E-4</v>
      </c>
      <c r="AC65" s="23" t="s">
        <v>48</v>
      </c>
      <c r="AD65" s="23">
        <v>0</v>
      </c>
      <c r="AE65" s="23">
        <v>-2.44966371361E-4</v>
      </c>
      <c r="AF65" s="23" t="s">
        <v>48</v>
      </c>
      <c r="AG65" s="23" t="str">
        <f t="shared" si="5"/>
        <v>pass</v>
      </c>
      <c r="AH65" s="23" t="str">
        <f t="shared" si="6"/>
        <v>pass</v>
      </c>
      <c r="AI65" t="str">
        <f t="shared" si="7"/>
        <v>pass</v>
      </c>
      <c r="AJ65" t="str">
        <f t="shared" si="8"/>
        <v>pass</v>
      </c>
      <c r="AL65" t="str">
        <f t="shared" si="0"/>
        <v>same</v>
      </c>
      <c r="AM65" t="str">
        <f t="shared" si="1"/>
        <v>pass</v>
      </c>
      <c r="AN65" s="3" t="str">
        <f t="shared" si="2"/>
        <v>not exceeded</v>
      </c>
      <c r="AO65" s="3" t="str">
        <f t="shared" si="3"/>
        <v>not exceeded</v>
      </c>
      <c r="AP65" t="str">
        <f t="shared" si="9"/>
        <v>same</v>
      </c>
      <c r="AQ65" t="str">
        <f t="shared" si="4"/>
        <v>same</v>
      </c>
    </row>
    <row r="66" spans="1:43" x14ac:dyDescent="0.3">
      <c r="A66" t="s">
        <v>161</v>
      </c>
      <c r="B66" t="s">
        <v>43</v>
      </c>
      <c r="C66" s="1">
        <v>42212</v>
      </c>
      <c r="D66">
        <v>151</v>
      </c>
      <c r="E66">
        <v>151</v>
      </c>
      <c r="F66" s="23">
        <v>88.861567924699997</v>
      </c>
      <c r="G66" s="23" t="s">
        <v>48</v>
      </c>
      <c r="H66" s="23">
        <v>15391937</v>
      </c>
      <c r="I66" s="23" t="s">
        <v>46</v>
      </c>
      <c r="J66" s="23">
        <v>825.36338616071396</v>
      </c>
      <c r="K66" s="23" t="s">
        <v>46</v>
      </c>
      <c r="L66" s="23">
        <v>5.5595146974248097E-2</v>
      </c>
      <c r="M66" s="23" t="s">
        <v>48</v>
      </c>
      <c r="N66" s="23">
        <v>88.284955379909803</v>
      </c>
      <c r="O66" s="23" t="s">
        <v>48</v>
      </c>
      <c r="P66" s="23">
        <v>0.91960345534700005</v>
      </c>
      <c r="Q66" s="23">
        <v>0.8</v>
      </c>
      <c r="R66" s="23" t="s">
        <v>48</v>
      </c>
      <c r="S66" s="23">
        <v>0.95009619655599997</v>
      </c>
      <c r="T66" s="23" t="s">
        <v>48</v>
      </c>
      <c r="U66" s="23">
        <v>0.88667739410599999</v>
      </c>
      <c r="V66" s="23" t="s">
        <v>48</v>
      </c>
      <c r="W66" s="23">
        <v>0.84094804639099996</v>
      </c>
      <c r="X66" s="23" t="s">
        <v>48</v>
      </c>
      <c r="Y66" s="24">
        <v>1.2664070861000001E-16</v>
      </c>
      <c r="Z66" s="23" t="s">
        <v>61</v>
      </c>
      <c r="AA66" s="23">
        <v>0</v>
      </c>
      <c r="AB66" s="23">
        <v>-3.8470792728299998E-4</v>
      </c>
      <c r="AC66" s="23" t="s">
        <v>48</v>
      </c>
      <c r="AD66" s="23">
        <v>0</v>
      </c>
      <c r="AE66" s="23">
        <v>-8.6889170940500002E-4</v>
      </c>
      <c r="AF66" s="23" t="s">
        <v>45</v>
      </c>
      <c r="AG66" s="23" t="str">
        <f t="shared" si="5"/>
        <v>pass</v>
      </c>
      <c r="AH66" s="23" t="str">
        <f t="shared" si="6"/>
        <v>pass</v>
      </c>
      <c r="AI66" t="str">
        <f t="shared" si="7"/>
        <v>pass</v>
      </c>
      <c r="AJ66" t="str">
        <f t="shared" si="8"/>
        <v>pass</v>
      </c>
      <c r="AL66" t="str">
        <f t="shared" ref="AL66:AL124" si="10">IF(T66=V66, "same","diff")</f>
        <v>same</v>
      </c>
      <c r="AM66" t="str">
        <f t="shared" ref="AM66:AM124" si="11">IF(X66="no","pass","fail")</f>
        <v>pass</v>
      </c>
      <c r="AN66" s="3" t="str">
        <f t="shared" ref="AN66:AN124" si="12">IF(AA66&gt;(0.1*D66),"exceeded","not exceeded")</f>
        <v>not exceeded</v>
      </c>
      <c r="AO66" s="3" t="str">
        <f t="shared" ref="AO66:AO124" si="13">IF(AD66&gt;(0.1*E66),"exceeded","not exceeded")</f>
        <v>not exceeded</v>
      </c>
      <c r="AP66" t="str">
        <f t="shared" si="9"/>
        <v>same</v>
      </c>
      <c r="AQ66" t="str">
        <f t="shared" ref="AQ66:AQ124" si="14">IF(AC66=AF66,"same","diff")</f>
        <v>diff</v>
      </c>
    </row>
    <row r="67" spans="1:43" x14ac:dyDescent="0.3">
      <c r="A67" t="s">
        <v>162</v>
      </c>
      <c r="B67" t="s">
        <v>85</v>
      </c>
      <c r="C67" s="1">
        <v>42212</v>
      </c>
      <c r="D67">
        <v>230</v>
      </c>
      <c r="E67">
        <v>230</v>
      </c>
      <c r="F67" s="23">
        <v>91.563943169300003</v>
      </c>
      <c r="G67" s="23" t="s">
        <v>48</v>
      </c>
      <c r="H67" s="23">
        <v>31830282</v>
      </c>
      <c r="I67" s="23" t="s">
        <v>46</v>
      </c>
      <c r="J67" s="23">
        <v>1309.03375328947</v>
      </c>
      <c r="K67" s="23" t="s">
        <v>86</v>
      </c>
      <c r="L67" s="23">
        <v>1.53118017834793E-2</v>
      </c>
      <c r="M67" s="23" t="s">
        <v>48</v>
      </c>
      <c r="N67" s="23">
        <v>91.890577230131797</v>
      </c>
      <c r="O67" s="23" t="s">
        <v>48</v>
      </c>
      <c r="P67" s="23">
        <v>0.76141176394599996</v>
      </c>
      <c r="Q67" s="23">
        <v>0.7</v>
      </c>
      <c r="R67" s="23" t="s">
        <v>48</v>
      </c>
      <c r="S67" s="23">
        <v>0.80125495971899996</v>
      </c>
      <c r="T67" s="23" t="s">
        <v>48</v>
      </c>
      <c r="U67" s="23">
        <v>0.71554941680200002</v>
      </c>
      <c r="V67" s="23" t="s">
        <v>48</v>
      </c>
      <c r="W67" s="23">
        <v>0.358420132025</v>
      </c>
      <c r="X67" s="23" t="s">
        <v>48</v>
      </c>
      <c r="Y67" s="24">
        <v>5.1559079093599998E-54</v>
      </c>
      <c r="Z67" s="24">
        <v>2.0554214083799999E-121</v>
      </c>
      <c r="AA67" s="23">
        <v>29</v>
      </c>
      <c r="AB67" s="23">
        <v>-2.6602449248400001E-3</v>
      </c>
      <c r="AC67" s="23" t="s">
        <v>45</v>
      </c>
      <c r="AD67" s="23">
        <v>56</v>
      </c>
      <c r="AE67" s="23">
        <v>-3.5321504825999999E-3</v>
      </c>
      <c r="AF67" s="23" t="s">
        <v>45</v>
      </c>
      <c r="AG67" s="23" t="str">
        <f t="shared" ref="AG67:AG124" si="15">IF(OR($G67="yes",$K67="very high",$K67="very low",$M67="yes",$O67="yes",$R67="yes"),"fail","pass")</f>
        <v>pass</v>
      </c>
      <c r="AH67" s="23" t="str">
        <f t="shared" ref="AH67:AH124" si="16">IF(OR($G67="yes",$K67="very high",$K67="very low",$M67="yes",$O67="yes",$R67="yes",$T67="yes",$V67="yes"),"fail","pass")</f>
        <v>pass</v>
      </c>
      <c r="AI67" t="str">
        <f t="shared" ref="AI67:AI124" si="17">IF(OR($G67="yes",$M67="yes",$O67="yes",$R67="yes"),"fail","pass")</f>
        <v>pass</v>
      </c>
      <c r="AJ67" t="str">
        <f t="shared" ref="AJ67:AJ124" si="18">IF(OR($G67="yes",$M67="yes",$O67="yes",$R67="yes",$T67="yes",$V67="yes"),"fail","pass")</f>
        <v>pass</v>
      </c>
      <c r="AL67" t="str">
        <f t="shared" si="10"/>
        <v>same</v>
      </c>
      <c r="AM67" t="str">
        <f t="shared" si="11"/>
        <v>pass</v>
      </c>
      <c r="AN67" s="3" t="str">
        <f t="shared" si="12"/>
        <v>exceeded</v>
      </c>
      <c r="AO67" s="3" t="str">
        <f t="shared" si="13"/>
        <v>exceeded</v>
      </c>
      <c r="AP67" t="str">
        <f t="shared" ref="AP67:AP124" si="19">IF(AN67=AO67, "same","diff")</f>
        <v>same</v>
      </c>
      <c r="AQ67" t="str">
        <f t="shared" si="14"/>
        <v>same</v>
      </c>
    </row>
    <row r="68" spans="1:43" x14ac:dyDescent="0.3">
      <c r="A68" t="s">
        <v>164</v>
      </c>
      <c r="B68" t="s">
        <v>43</v>
      </c>
      <c r="C68" s="1">
        <v>42223</v>
      </c>
      <c r="D68">
        <v>75</v>
      </c>
      <c r="E68">
        <v>75</v>
      </c>
      <c r="F68" s="23">
        <v>95.888405632399994</v>
      </c>
      <c r="G68" s="23" t="s">
        <v>48</v>
      </c>
      <c r="H68" s="23">
        <v>19129362</v>
      </c>
      <c r="I68" s="23" t="s">
        <v>46</v>
      </c>
      <c r="J68" s="23">
        <v>771.60702631578897</v>
      </c>
      <c r="K68" s="23" t="s">
        <v>46</v>
      </c>
      <c r="L68" s="23">
        <v>3.1184436824906101E-2</v>
      </c>
      <c r="M68" s="23" t="s">
        <v>48</v>
      </c>
      <c r="N68" s="23">
        <v>96.320753193096905</v>
      </c>
      <c r="O68" s="23" t="s">
        <v>48</v>
      </c>
      <c r="P68" s="23">
        <v>0.97460304342899995</v>
      </c>
      <c r="Q68" s="23">
        <v>0.85</v>
      </c>
      <c r="R68" s="23" t="s">
        <v>48</v>
      </c>
      <c r="S68" s="23">
        <v>0.98265661133899995</v>
      </c>
      <c r="T68" s="23" t="s">
        <v>48</v>
      </c>
      <c r="U68" s="23">
        <v>0.96787761069400002</v>
      </c>
      <c r="V68" s="23" t="s">
        <v>48</v>
      </c>
      <c r="W68" s="23">
        <v>0.84094804639099996</v>
      </c>
      <c r="X68" s="23" t="s">
        <v>48</v>
      </c>
      <c r="Y68" s="23">
        <v>0.162993344619</v>
      </c>
      <c r="Z68" s="23" t="s">
        <v>61</v>
      </c>
      <c r="AA68" s="23">
        <v>0</v>
      </c>
      <c r="AB68" s="23">
        <v>-3.1347323639800001E-4</v>
      </c>
      <c r="AC68" s="23" t="s">
        <v>48</v>
      </c>
      <c r="AD68" s="23">
        <v>0</v>
      </c>
      <c r="AE68" s="23">
        <v>-2.4679989606399998E-4</v>
      </c>
      <c r="AF68" s="23" t="s">
        <v>48</v>
      </c>
      <c r="AG68" s="23" t="str">
        <f t="shared" si="15"/>
        <v>pass</v>
      </c>
      <c r="AH68" s="23" t="str">
        <f t="shared" si="16"/>
        <v>pass</v>
      </c>
      <c r="AI68" t="str">
        <f t="shared" si="17"/>
        <v>pass</v>
      </c>
      <c r="AJ68" t="str">
        <f t="shared" si="18"/>
        <v>pass</v>
      </c>
      <c r="AL68" t="str">
        <f t="shared" si="10"/>
        <v>same</v>
      </c>
      <c r="AM68" t="str">
        <f t="shared" si="11"/>
        <v>pass</v>
      </c>
      <c r="AN68" s="3" t="str">
        <f t="shared" si="12"/>
        <v>not exceeded</v>
      </c>
      <c r="AO68" s="3" t="str">
        <f t="shared" si="13"/>
        <v>not exceeded</v>
      </c>
      <c r="AP68" t="str">
        <f t="shared" si="19"/>
        <v>same</v>
      </c>
      <c r="AQ68" t="str">
        <f t="shared" si="14"/>
        <v>same</v>
      </c>
    </row>
    <row r="69" spans="1:43" x14ac:dyDescent="0.3">
      <c r="A69" t="s">
        <v>165</v>
      </c>
      <c r="B69" t="s">
        <v>43</v>
      </c>
      <c r="C69" s="1">
        <v>42229</v>
      </c>
      <c r="D69">
        <v>75</v>
      </c>
      <c r="E69">
        <v>75</v>
      </c>
      <c r="F69" s="23">
        <v>94.322740759699997</v>
      </c>
      <c r="G69" s="23" t="s">
        <v>48</v>
      </c>
      <c r="H69" s="23">
        <v>25145640</v>
      </c>
      <c r="I69" s="23" t="s">
        <v>46</v>
      </c>
      <c r="J69" s="23">
        <v>1025.3349851973601</v>
      </c>
      <c r="K69" s="23" t="s">
        <v>46</v>
      </c>
      <c r="L69" s="23">
        <v>2.1357483809585801E-2</v>
      </c>
      <c r="M69" s="23" t="s">
        <v>48</v>
      </c>
      <c r="N69" s="23">
        <v>94.254945396256602</v>
      </c>
      <c r="O69" s="23" t="s">
        <v>48</v>
      </c>
      <c r="P69" s="23">
        <v>0.967685852588</v>
      </c>
      <c r="Q69" s="23">
        <v>0.85</v>
      </c>
      <c r="R69" s="23" t="s">
        <v>48</v>
      </c>
      <c r="S69" s="23">
        <v>0.978253523076</v>
      </c>
      <c r="T69" s="23" t="s">
        <v>48</v>
      </c>
      <c r="U69" s="23">
        <v>0.95811537586600004</v>
      </c>
      <c r="V69" s="23" t="s">
        <v>48</v>
      </c>
      <c r="W69" s="23">
        <v>0.84094804639099996</v>
      </c>
      <c r="X69" s="23" t="s">
        <v>48</v>
      </c>
      <c r="Y69" s="23">
        <v>8.4968406449E-3</v>
      </c>
      <c r="Z69" s="23" t="s">
        <v>61</v>
      </c>
      <c r="AA69" s="23">
        <v>0</v>
      </c>
      <c r="AB69" s="23">
        <v>-3.3121128393500001E-4</v>
      </c>
      <c r="AC69" s="23" t="s">
        <v>48</v>
      </c>
      <c r="AD69" s="23">
        <v>0</v>
      </c>
      <c r="AE69" s="23">
        <v>-3.4652135144800001E-4</v>
      </c>
      <c r="AF69" s="23" t="s">
        <v>48</v>
      </c>
      <c r="AG69" s="23" t="str">
        <f t="shared" si="15"/>
        <v>pass</v>
      </c>
      <c r="AH69" s="23" t="str">
        <f t="shared" si="16"/>
        <v>pass</v>
      </c>
      <c r="AI69" t="str">
        <f t="shared" si="17"/>
        <v>pass</v>
      </c>
      <c r="AJ69" t="str">
        <f t="shared" si="18"/>
        <v>pass</v>
      </c>
      <c r="AL69" t="str">
        <f t="shared" si="10"/>
        <v>same</v>
      </c>
      <c r="AM69" t="str">
        <f t="shared" si="11"/>
        <v>pass</v>
      </c>
      <c r="AN69" s="3" t="str">
        <f t="shared" si="12"/>
        <v>not exceeded</v>
      </c>
      <c r="AO69" s="3" t="str">
        <f t="shared" si="13"/>
        <v>not exceeded</v>
      </c>
      <c r="AP69" t="str">
        <f t="shared" si="19"/>
        <v>same</v>
      </c>
      <c r="AQ69" t="str">
        <f t="shared" si="14"/>
        <v>same</v>
      </c>
    </row>
    <row r="70" spans="1:43" x14ac:dyDescent="0.3">
      <c r="A70" t="s">
        <v>166</v>
      </c>
      <c r="B70" t="s">
        <v>43</v>
      </c>
      <c r="C70" s="1">
        <v>42234</v>
      </c>
      <c r="D70">
        <v>151</v>
      </c>
      <c r="E70">
        <v>151</v>
      </c>
      <c r="F70" s="23">
        <v>91.388646228900001</v>
      </c>
      <c r="G70" s="23" t="s">
        <v>48</v>
      </c>
      <c r="H70" s="23">
        <v>15351123</v>
      </c>
      <c r="I70" s="23" t="s">
        <v>46</v>
      </c>
      <c r="J70" s="23">
        <v>804.69447098214198</v>
      </c>
      <c r="K70" s="23" t="s">
        <v>46</v>
      </c>
      <c r="L70" s="23">
        <v>5.8805490307986701E-2</v>
      </c>
      <c r="M70" s="23" t="s">
        <v>48</v>
      </c>
      <c r="N70" s="23">
        <v>90.840803465008705</v>
      </c>
      <c r="O70" s="23" t="s">
        <v>48</v>
      </c>
      <c r="P70" s="23">
        <v>0.92458661610100001</v>
      </c>
      <c r="Q70" s="23">
        <v>0.8</v>
      </c>
      <c r="R70" s="23" t="s">
        <v>48</v>
      </c>
      <c r="S70" s="23">
        <v>0.94956696985599998</v>
      </c>
      <c r="T70" s="23" t="s">
        <v>48</v>
      </c>
      <c r="U70" s="23">
        <v>0.89588972249800003</v>
      </c>
      <c r="V70" s="23" t="s">
        <v>48</v>
      </c>
      <c r="W70" s="23">
        <v>0.84094804639099996</v>
      </c>
      <c r="X70" s="23" t="s">
        <v>48</v>
      </c>
      <c r="Y70" s="24">
        <v>6.1155399813400003E-16</v>
      </c>
      <c r="Z70" s="24">
        <v>3.36221901132E-25</v>
      </c>
      <c r="AA70" s="23">
        <v>0</v>
      </c>
      <c r="AB70" s="23">
        <v>-5.2264639569100002E-4</v>
      </c>
      <c r="AC70" s="23" t="s">
        <v>45</v>
      </c>
      <c r="AD70" s="23">
        <v>0</v>
      </c>
      <c r="AE70" s="23">
        <v>-1.1086899451400001E-3</v>
      </c>
      <c r="AF70" s="23" t="s">
        <v>45</v>
      </c>
      <c r="AG70" s="23" t="str">
        <f t="shared" si="15"/>
        <v>pass</v>
      </c>
      <c r="AH70" s="23" t="str">
        <f t="shared" si="16"/>
        <v>pass</v>
      </c>
      <c r="AI70" t="str">
        <f t="shared" si="17"/>
        <v>pass</v>
      </c>
      <c r="AJ70" t="str">
        <f t="shared" si="18"/>
        <v>pass</v>
      </c>
      <c r="AL70" t="str">
        <f t="shared" si="10"/>
        <v>same</v>
      </c>
      <c r="AM70" t="str">
        <f t="shared" si="11"/>
        <v>pass</v>
      </c>
      <c r="AN70" s="3" t="str">
        <f t="shared" si="12"/>
        <v>not exceeded</v>
      </c>
      <c r="AO70" s="3" t="str">
        <f t="shared" si="13"/>
        <v>not exceeded</v>
      </c>
      <c r="AP70" t="str">
        <f t="shared" si="19"/>
        <v>same</v>
      </c>
      <c r="AQ70" t="str">
        <f t="shared" si="14"/>
        <v>same</v>
      </c>
    </row>
    <row r="71" spans="1:43" x14ac:dyDescent="0.3">
      <c r="A71" t="s">
        <v>168</v>
      </c>
      <c r="B71" t="s">
        <v>43</v>
      </c>
      <c r="C71" s="1">
        <v>42242</v>
      </c>
      <c r="D71">
        <v>200</v>
      </c>
      <c r="E71">
        <v>200</v>
      </c>
      <c r="F71" s="23">
        <v>93.104837220099995</v>
      </c>
      <c r="G71" s="23" t="s">
        <v>48</v>
      </c>
      <c r="H71" s="23">
        <v>24799829</v>
      </c>
      <c r="I71" s="23" t="s">
        <v>46</v>
      </c>
      <c r="J71" s="23">
        <v>1017.40020394736</v>
      </c>
      <c r="K71" s="23" t="s">
        <v>46</v>
      </c>
      <c r="L71" s="23">
        <v>1.6826212607296501E-2</v>
      </c>
      <c r="M71" s="23" t="s">
        <v>48</v>
      </c>
      <c r="N71" s="23">
        <v>93.585994724485303</v>
      </c>
      <c r="O71" s="23" t="s">
        <v>48</v>
      </c>
      <c r="P71" s="23">
        <v>0.88994548295300002</v>
      </c>
      <c r="Q71" s="23">
        <v>0.7</v>
      </c>
      <c r="R71" s="23" t="s">
        <v>48</v>
      </c>
      <c r="S71" s="23">
        <v>0.91036557227899995</v>
      </c>
      <c r="T71" s="23" t="s">
        <v>48</v>
      </c>
      <c r="U71" s="23">
        <v>0.86810926135800004</v>
      </c>
      <c r="V71" s="23" t="s">
        <v>48</v>
      </c>
      <c r="W71" s="23">
        <v>0.67793689645199995</v>
      </c>
      <c r="X71" s="23" t="s">
        <v>48</v>
      </c>
      <c r="Y71" s="24">
        <v>4.0958350882899998E-20</v>
      </c>
      <c r="Z71" s="23" t="s">
        <v>61</v>
      </c>
      <c r="AA71" s="23">
        <v>0</v>
      </c>
      <c r="AB71" s="23">
        <v>-1.3197803341999999E-3</v>
      </c>
      <c r="AC71" s="23" t="s">
        <v>45</v>
      </c>
      <c r="AD71" s="23">
        <v>0</v>
      </c>
      <c r="AE71" s="23">
        <v>-1.7884823472599999E-3</v>
      </c>
      <c r="AF71" s="23" t="s">
        <v>45</v>
      </c>
      <c r="AG71" s="23" t="str">
        <f t="shared" si="15"/>
        <v>pass</v>
      </c>
      <c r="AH71" s="23" t="str">
        <f t="shared" si="16"/>
        <v>pass</v>
      </c>
      <c r="AI71" t="str">
        <f t="shared" si="17"/>
        <v>pass</v>
      </c>
      <c r="AJ71" t="str">
        <f t="shared" si="18"/>
        <v>pass</v>
      </c>
      <c r="AL71" t="str">
        <f t="shared" si="10"/>
        <v>same</v>
      </c>
      <c r="AM71" t="str">
        <f t="shared" si="11"/>
        <v>pass</v>
      </c>
      <c r="AN71" s="3" t="str">
        <f t="shared" si="12"/>
        <v>not exceeded</v>
      </c>
      <c r="AO71" s="3" t="str">
        <f t="shared" si="13"/>
        <v>not exceeded</v>
      </c>
      <c r="AP71" t="str">
        <f t="shared" si="19"/>
        <v>same</v>
      </c>
      <c r="AQ71" t="str">
        <f t="shared" si="14"/>
        <v>same</v>
      </c>
    </row>
    <row r="72" spans="1:43" x14ac:dyDescent="0.3">
      <c r="A72" t="s">
        <v>169</v>
      </c>
      <c r="B72" t="s">
        <v>43</v>
      </c>
      <c r="C72" s="1">
        <v>42251</v>
      </c>
      <c r="D72">
        <v>151</v>
      </c>
      <c r="E72">
        <v>151</v>
      </c>
      <c r="F72" s="23">
        <v>84.018188085000006</v>
      </c>
      <c r="G72" s="23" t="s">
        <v>48</v>
      </c>
      <c r="H72" s="23">
        <v>18908531</v>
      </c>
      <c r="I72" s="23" t="s">
        <v>46</v>
      </c>
      <c r="J72" s="23">
        <v>1029.9385357142801</v>
      </c>
      <c r="K72" s="23" t="s">
        <v>86</v>
      </c>
      <c r="L72" s="23">
        <v>2.4332337082516801E-2</v>
      </c>
      <c r="M72" s="23" t="s">
        <v>48</v>
      </c>
      <c r="N72" s="23">
        <v>83.769766634441694</v>
      </c>
      <c r="O72" s="23" t="s">
        <v>48</v>
      </c>
      <c r="P72" s="23">
        <v>0.81255206599800001</v>
      </c>
      <c r="Q72" s="23">
        <v>0.8</v>
      </c>
      <c r="R72" s="23" t="s">
        <v>48</v>
      </c>
      <c r="S72" s="23">
        <v>0.86787858729900003</v>
      </c>
      <c r="T72" s="23" t="s">
        <v>48</v>
      </c>
      <c r="U72" s="23">
        <v>0.75533148230000002</v>
      </c>
      <c r="V72" s="23" t="s">
        <v>45</v>
      </c>
      <c r="W72" s="23">
        <v>0.95412926422199995</v>
      </c>
      <c r="X72" s="23" t="s">
        <v>48</v>
      </c>
      <c r="Y72" s="24">
        <v>5.06488205538E-39</v>
      </c>
      <c r="Z72" s="23" t="s">
        <v>61</v>
      </c>
      <c r="AA72" s="23">
        <v>0</v>
      </c>
      <c r="AB72" s="23">
        <v>-2.2068115795E-3</v>
      </c>
      <c r="AC72" s="23" t="s">
        <v>45</v>
      </c>
      <c r="AD72" s="23">
        <v>9</v>
      </c>
      <c r="AE72" s="23">
        <v>-2.1486561973399999E-3</v>
      </c>
      <c r="AF72" s="23" t="s">
        <v>45</v>
      </c>
      <c r="AG72" s="23" t="str">
        <f t="shared" si="15"/>
        <v>pass</v>
      </c>
      <c r="AH72" s="23" t="str">
        <f t="shared" si="16"/>
        <v>fail</v>
      </c>
      <c r="AI72" t="str">
        <f t="shared" si="17"/>
        <v>pass</v>
      </c>
      <c r="AJ72" t="str">
        <f t="shared" si="18"/>
        <v>fail</v>
      </c>
      <c r="AL72" t="str">
        <f t="shared" si="10"/>
        <v>diff</v>
      </c>
      <c r="AM72" t="str">
        <f t="shared" si="11"/>
        <v>pass</v>
      </c>
      <c r="AN72" s="3" t="str">
        <f t="shared" si="12"/>
        <v>not exceeded</v>
      </c>
      <c r="AO72" s="3" t="str">
        <f t="shared" si="13"/>
        <v>not exceeded</v>
      </c>
      <c r="AP72" t="str">
        <f t="shared" si="19"/>
        <v>same</v>
      </c>
      <c r="AQ72" t="str">
        <f t="shared" si="14"/>
        <v>same</v>
      </c>
    </row>
    <row r="73" spans="1:43" x14ac:dyDescent="0.3">
      <c r="A73" t="s">
        <v>173</v>
      </c>
      <c r="B73" t="s">
        <v>43</v>
      </c>
      <c r="C73" s="1">
        <v>42257</v>
      </c>
      <c r="D73">
        <v>75</v>
      </c>
      <c r="E73">
        <v>75</v>
      </c>
      <c r="F73" s="23">
        <v>88.354980392300007</v>
      </c>
      <c r="G73" s="23" t="s">
        <v>48</v>
      </c>
      <c r="H73" s="23">
        <v>24463097</v>
      </c>
      <c r="I73" s="23" t="s">
        <v>46</v>
      </c>
      <c r="J73" s="23">
        <v>1059.36970723684</v>
      </c>
      <c r="K73" s="23" t="s">
        <v>46</v>
      </c>
      <c r="L73" s="23">
        <v>9.57773256242812E-3</v>
      </c>
      <c r="M73" s="23" t="s">
        <v>48</v>
      </c>
      <c r="N73" s="23">
        <v>88.281461185162101</v>
      </c>
      <c r="O73" s="23" t="s">
        <v>48</v>
      </c>
      <c r="P73" s="23">
        <v>0.94135748556300003</v>
      </c>
      <c r="Q73" s="23">
        <v>0.85</v>
      </c>
      <c r="R73" s="23" t="s">
        <v>48</v>
      </c>
      <c r="S73" s="23">
        <v>0.95905449474899995</v>
      </c>
      <c r="T73" s="23" t="s">
        <v>48</v>
      </c>
      <c r="U73" s="23">
        <v>0.92224698232900004</v>
      </c>
      <c r="V73" s="23" t="s">
        <v>48</v>
      </c>
      <c r="W73" s="23">
        <v>0.95412926422199995</v>
      </c>
      <c r="X73" s="23" t="s">
        <v>48</v>
      </c>
      <c r="Y73" s="24">
        <v>1.5263954960999999E-6</v>
      </c>
      <c r="Z73" s="24">
        <v>1.367788138E-23</v>
      </c>
      <c r="AA73" s="23">
        <v>0</v>
      </c>
      <c r="AB73" s="23">
        <v>-5.6717218103300002E-4</v>
      </c>
      <c r="AC73" s="23" t="s">
        <v>45</v>
      </c>
      <c r="AD73" s="23">
        <v>0</v>
      </c>
      <c r="AE73" s="23">
        <v>-7.58982413017E-4</v>
      </c>
      <c r="AF73" s="23" t="s">
        <v>45</v>
      </c>
      <c r="AG73" s="23" t="str">
        <f t="shared" si="15"/>
        <v>pass</v>
      </c>
      <c r="AH73" s="23" t="str">
        <f t="shared" si="16"/>
        <v>pass</v>
      </c>
      <c r="AI73" t="str">
        <f t="shared" si="17"/>
        <v>pass</v>
      </c>
      <c r="AJ73" t="str">
        <f t="shared" si="18"/>
        <v>pass</v>
      </c>
      <c r="AL73" t="str">
        <f t="shared" si="10"/>
        <v>same</v>
      </c>
      <c r="AM73" t="str">
        <f t="shared" si="11"/>
        <v>pass</v>
      </c>
      <c r="AN73" s="3" t="str">
        <f t="shared" si="12"/>
        <v>not exceeded</v>
      </c>
      <c r="AO73" s="3" t="str">
        <f t="shared" si="13"/>
        <v>not exceeded</v>
      </c>
      <c r="AP73" t="str">
        <f t="shared" si="19"/>
        <v>same</v>
      </c>
      <c r="AQ73" t="str">
        <f t="shared" si="14"/>
        <v>same</v>
      </c>
    </row>
    <row r="74" spans="1:43" x14ac:dyDescent="0.3">
      <c r="A74" t="s">
        <v>174</v>
      </c>
      <c r="B74" t="s">
        <v>85</v>
      </c>
      <c r="C74" s="1">
        <v>42263</v>
      </c>
      <c r="D74">
        <v>151</v>
      </c>
      <c r="E74">
        <v>151</v>
      </c>
      <c r="F74" s="23">
        <v>91.278240404800002</v>
      </c>
      <c r="G74" s="23" t="s">
        <v>48</v>
      </c>
      <c r="H74" s="23">
        <v>21293722</v>
      </c>
      <c r="I74" s="23" t="s">
        <v>46</v>
      </c>
      <c r="J74" s="23">
        <v>1112.3197500000001</v>
      </c>
      <c r="K74" s="23" t="s">
        <v>86</v>
      </c>
      <c r="L74" s="23">
        <v>2.3575011506381801E-2</v>
      </c>
      <c r="M74" s="23" t="s">
        <v>48</v>
      </c>
      <c r="N74" s="23">
        <v>90.901346773174893</v>
      </c>
      <c r="O74" s="23" t="s">
        <v>48</v>
      </c>
      <c r="P74" s="23">
        <v>0.87769835786600003</v>
      </c>
      <c r="Q74" s="23">
        <v>0.8</v>
      </c>
      <c r="R74" s="23" t="s">
        <v>48</v>
      </c>
      <c r="S74" s="23">
        <v>0.90421738152099995</v>
      </c>
      <c r="T74" s="23" t="s">
        <v>48</v>
      </c>
      <c r="U74" s="23">
        <v>0.84924472042800003</v>
      </c>
      <c r="V74" s="23" t="s">
        <v>48</v>
      </c>
      <c r="W74" s="23">
        <v>0.95412926422199995</v>
      </c>
      <c r="X74" s="23" t="s">
        <v>48</v>
      </c>
      <c r="Y74" s="24">
        <v>3.9615524487999999E-16</v>
      </c>
      <c r="Z74" s="23" t="s">
        <v>61</v>
      </c>
      <c r="AA74" s="23">
        <v>0</v>
      </c>
      <c r="AB74" s="23">
        <v>-1.8496868948299999E-3</v>
      </c>
      <c r="AC74" s="23" t="s">
        <v>45</v>
      </c>
      <c r="AD74" s="23">
        <v>5</v>
      </c>
      <c r="AE74" s="23">
        <v>-2.1883470703E-3</v>
      </c>
      <c r="AF74" s="23" t="s">
        <v>45</v>
      </c>
      <c r="AG74" s="23" t="str">
        <f t="shared" si="15"/>
        <v>pass</v>
      </c>
      <c r="AH74" s="23" t="str">
        <f t="shared" si="16"/>
        <v>pass</v>
      </c>
      <c r="AI74" t="str">
        <f t="shared" si="17"/>
        <v>pass</v>
      </c>
      <c r="AJ74" t="str">
        <f t="shared" si="18"/>
        <v>pass</v>
      </c>
      <c r="AL74" t="str">
        <f t="shared" si="10"/>
        <v>same</v>
      </c>
      <c r="AM74" t="str">
        <f t="shared" si="11"/>
        <v>pass</v>
      </c>
      <c r="AN74" s="3" t="str">
        <f t="shared" si="12"/>
        <v>not exceeded</v>
      </c>
      <c r="AO74" s="3" t="str">
        <f t="shared" si="13"/>
        <v>not exceeded</v>
      </c>
      <c r="AP74" t="str">
        <f t="shared" si="19"/>
        <v>same</v>
      </c>
      <c r="AQ74" t="str">
        <f t="shared" si="14"/>
        <v>same</v>
      </c>
    </row>
    <row r="75" spans="1:43" x14ac:dyDescent="0.3">
      <c r="A75" t="s">
        <v>176</v>
      </c>
      <c r="B75" t="s">
        <v>85</v>
      </c>
      <c r="C75" s="1">
        <v>42264</v>
      </c>
      <c r="D75">
        <v>151</v>
      </c>
      <c r="E75">
        <v>151</v>
      </c>
      <c r="F75" s="23">
        <v>91.526866719599994</v>
      </c>
      <c r="G75" s="23" t="s">
        <v>48</v>
      </c>
      <c r="H75" s="23">
        <v>20122988</v>
      </c>
      <c r="I75" s="23" t="s">
        <v>46</v>
      </c>
      <c r="J75" s="23">
        <v>1048.5467522321401</v>
      </c>
      <c r="K75" s="23" t="s">
        <v>58</v>
      </c>
      <c r="L75" s="23">
        <v>2.5239852041647699E-2</v>
      </c>
      <c r="M75" s="23" t="s">
        <v>48</v>
      </c>
      <c r="N75" s="23">
        <v>91.311569442832393</v>
      </c>
      <c r="O75" s="23" t="s">
        <v>48</v>
      </c>
      <c r="P75" s="23">
        <v>0.86191583155999996</v>
      </c>
      <c r="Q75" s="23">
        <v>0.8</v>
      </c>
      <c r="R75" s="23" t="s">
        <v>48</v>
      </c>
      <c r="S75" s="23">
        <v>0.89212825018099995</v>
      </c>
      <c r="T75" s="23" t="s">
        <v>48</v>
      </c>
      <c r="U75" s="23">
        <v>0.82927823147599999</v>
      </c>
      <c r="V75" s="23" t="s">
        <v>48</v>
      </c>
      <c r="W75" s="23">
        <v>0.84094804639099996</v>
      </c>
      <c r="X75" s="23" t="s">
        <v>48</v>
      </c>
      <c r="Y75" s="24">
        <v>2.1049411408E-19</v>
      </c>
      <c r="Z75" s="23" t="s">
        <v>61</v>
      </c>
      <c r="AA75" s="23">
        <v>1</v>
      </c>
      <c r="AB75" s="23">
        <v>-2.2155327917699999E-3</v>
      </c>
      <c r="AC75" s="23" t="s">
        <v>45</v>
      </c>
      <c r="AD75" s="23">
        <v>10</v>
      </c>
      <c r="AE75" s="23">
        <v>-2.6282208579199999E-3</v>
      </c>
      <c r="AF75" s="23" t="s">
        <v>45</v>
      </c>
      <c r="AG75" s="23" t="str">
        <f t="shared" si="15"/>
        <v>pass</v>
      </c>
      <c r="AH75" s="23" t="str">
        <f t="shared" si="16"/>
        <v>pass</v>
      </c>
      <c r="AI75" t="str">
        <f t="shared" si="17"/>
        <v>pass</v>
      </c>
      <c r="AJ75" t="str">
        <f t="shared" si="18"/>
        <v>pass</v>
      </c>
      <c r="AL75" t="str">
        <f t="shared" si="10"/>
        <v>same</v>
      </c>
      <c r="AM75" t="str">
        <f t="shared" si="11"/>
        <v>pass</v>
      </c>
      <c r="AN75" s="3" t="str">
        <f t="shared" si="12"/>
        <v>not exceeded</v>
      </c>
      <c r="AO75" s="3" t="str">
        <f t="shared" si="13"/>
        <v>not exceeded</v>
      </c>
      <c r="AP75" t="str">
        <f t="shared" si="19"/>
        <v>same</v>
      </c>
      <c r="AQ75" t="str">
        <f t="shared" si="14"/>
        <v>same</v>
      </c>
    </row>
    <row r="76" spans="1:43" x14ac:dyDescent="0.3">
      <c r="A76" t="s">
        <v>178</v>
      </c>
      <c r="B76" t="s">
        <v>43</v>
      </c>
      <c r="C76" s="1">
        <v>42265</v>
      </c>
      <c r="D76">
        <v>200</v>
      </c>
      <c r="E76">
        <v>200</v>
      </c>
      <c r="F76" s="23">
        <v>91.307694216499996</v>
      </c>
      <c r="G76" s="23" t="s">
        <v>48</v>
      </c>
      <c r="H76" s="23">
        <v>30062610</v>
      </c>
      <c r="I76" s="23" t="s">
        <v>46</v>
      </c>
      <c r="J76" s="23">
        <v>1253.1900493421001</v>
      </c>
      <c r="K76" s="23" t="s">
        <v>58</v>
      </c>
      <c r="L76" s="23">
        <v>3.1976874461138401E-2</v>
      </c>
      <c r="M76" s="23" t="s">
        <v>48</v>
      </c>
      <c r="N76" s="23">
        <v>91.565549029134601</v>
      </c>
      <c r="O76" s="23" t="s">
        <v>48</v>
      </c>
      <c r="P76" s="23">
        <v>0.84979038330300005</v>
      </c>
      <c r="Q76" s="23">
        <v>0.7</v>
      </c>
      <c r="R76" s="23" t="s">
        <v>48</v>
      </c>
      <c r="S76" s="23">
        <v>0.88477705096100001</v>
      </c>
      <c r="T76" s="23" t="s">
        <v>48</v>
      </c>
      <c r="U76" s="23">
        <v>0.81133050074500002</v>
      </c>
      <c r="V76" s="23" t="s">
        <v>48</v>
      </c>
      <c r="W76" s="23">
        <v>0.67793689645199995</v>
      </c>
      <c r="X76" s="23" t="s">
        <v>48</v>
      </c>
      <c r="Y76" s="24">
        <v>4.03260851623E-70</v>
      </c>
      <c r="Z76" s="23" t="s">
        <v>61</v>
      </c>
      <c r="AA76" s="23">
        <v>11</v>
      </c>
      <c r="AB76" s="23">
        <v>-1.7022702642100001E-3</v>
      </c>
      <c r="AC76" s="23" t="s">
        <v>45</v>
      </c>
      <c r="AD76" s="23">
        <v>24</v>
      </c>
      <c r="AE76" s="23">
        <v>-2.1771459893900002E-3</v>
      </c>
      <c r="AF76" s="23" t="s">
        <v>45</v>
      </c>
      <c r="AG76" s="23" t="str">
        <f t="shared" si="15"/>
        <v>pass</v>
      </c>
      <c r="AH76" s="23" t="str">
        <f t="shared" si="16"/>
        <v>pass</v>
      </c>
      <c r="AI76" t="str">
        <f t="shared" si="17"/>
        <v>pass</v>
      </c>
      <c r="AJ76" t="str">
        <f t="shared" si="18"/>
        <v>pass</v>
      </c>
      <c r="AL76" t="str">
        <f t="shared" si="10"/>
        <v>same</v>
      </c>
      <c r="AM76" t="str">
        <f t="shared" si="11"/>
        <v>pass</v>
      </c>
      <c r="AN76" s="3" t="str">
        <f t="shared" si="12"/>
        <v>not exceeded</v>
      </c>
      <c r="AO76" s="3" t="str">
        <f t="shared" si="13"/>
        <v>exceeded</v>
      </c>
      <c r="AP76" t="str">
        <f t="shared" si="19"/>
        <v>diff</v>
      </c>
      <c r="AQ76" t="str">
        <f t="shared" si="14"/>
        <v>same</v>
      </c>
    </row>
    <row r="77" spans="1:43" x14ac:dyDescent="0.3">
      <c r="A77" t="s">
        <v>180</v>
      </c>
      <c r="B77" t="s">
        <v>43</v>
      </c>
      <c r="C77" s="1">
        <v>42270</v>
      </c>
      <c r="D77">
        <v>151</v>
      </c>
      <c r="E77">
        <v>151</v>
      </c>
      <c r="F77" s="23">
        <v>89.049518105700002</v>
      </c>
      <c r="G77" s="23" t="s">
        <v>48</v>
      </c>
      <c r="H77" s="23">
        <v>20113067</v>
      </c>
      <c r="I77" s="23" t="s">
        <v>46</v>
      </c>
      <c r="J77" s="23">
        <v>1072.9997589285699</v>
      </c>
      <c r="K77" s="23" t="s">
        <v>86</v>
      </c>
      <c r="L77" s="23">
        <v>3.3798631292044599E-2</v>
      </c>
      <c r="M77" s="23" t="s">
        <v>48</v>
      </c>
      <c r="N77" s="23">
        <v>88.905970984265196</v>
      </c>
      <c r="O77" s="23" t="s">
        <v>48</v>
      </c>
      <c r="P77" s="23">
        <v>0.86241760161299996</v>
      </c>
      <c r="Q77" s="23">
        <v>0.8</v>
      </c>
      <c r="R77" s="23" t="s">
        <v>48</v>
      </c>
      <c r="S77" s="23">
        <v>0.89294378650899997</v>
      </c>
      <c r="T77" s="23" t="s">
        <v>48</v>
      </c>
      <c r="U77" s="23">
        <v>0.82952015145699998</v>
      </c>
      <c r="V77" s="23" t="s">
        <v>48</v>
      </c>
      <c r="W77" s="23">
        <v>0.95412926422199995</v>
      </c>
      <c r="X77" s="23" t="s">
        <v>48</v>
      </c>
      <c r="Y77" s="24">
        <v>1.61900495217E-18</v>
      </c>
      <c r="Z77" s="23" t="s">
        <v>61</v>
      </c>
      <c r="AA77" s="23">
        <v>0</v>
      </c>
      <c r="AB77" s="23">
        <v>-2.00496866952E-3</v>
      </c>
      <c r="AC77" s="23" t="s">
        <v>45</v>
      </c>
      <c r="AD77" s="23">
        <v>9</v>
      </c>
      <c r="AE77" s="23">
        <v>-2.52550142925E-3</v>
      </c>
      <c r="AF77" s="23" t="s">
        <v>45</v>
      </c>
      <c r="AG77" s="23" t="str">
        <f t="shared" si="15"/>
        <v>pass</v>
      </c>
      <c r="AH77" s="23" t="str">
        <f t="shared" si="16"/>
        <v>pass</v>
      </c>
      <c r="AI77" t="str">
        <f t="shared" si="17"/>
        <v>pass</v>
      </c>
      <c r="AJ77" t="str">
        <f t="shared" si="18"/>
        <v>pass</v>
      </c>
      <c r="AL77" t="str">
        <f t="shared" si="10"/>
        <v>same</v>
      </c>
      <c r="AM77" t="str">
        <f t="shared" si="11"/>
        <v>pass</v>
      </c>
      <c r="AN77" s="3" t="str">
        <f t="shared" si="12"/>
        <v>not exceeded</v>
      </c>
      <c r="AO77" s="3" t="str">
        <f t="shared" si="13"/>
        <v>not exceeded</v>
      </c>
      <c r="AP77" t="str">
        <f t="shared" si="19"/>
        <v>same</v>
      </c>
      <c r="AQ77" t="str">
        <f t="shared" si="14"/>
        <v>same</v>
      </c>
    </row>
    <row r="78" spans="1:43" x14ac:dyDescent="0.3">
      <c r="A78" t="s">
        <v>184</v>
      </c>
      <c r="B78" t="s">
        <v>85</v>
      </c>
      <c r="C78" s="1">
        <v>42271</v>
      </c>
      <c r="D78">
        <v>75</v>
      </c>
      <c r="E78">
        <v>75</v>
      </c>
      <c r="F78" s="23">
        <v>95.040060772199993</v>
      </c>
      <c r="G78" s="23" t="s">
        <v>48</v>
      </c>
      <c r="H78" s="23">
        <v>24554073</v>
      </c>
      <c r="I78" s="23" t="s">
        <v>46</v>
      </c>
      <c r="J78" s="23">
        <v>997.02884210526304</v>
      </c>
      <c r="K78" s="23" t="s">
        <v>46</v>
      </c>
      <c r="L78" s="23">
        <v>8.5367214622157402E-3</v>
      </c>
      <c r="M78" s="23" t="s">
        <v>48</v>
      </c>
      <c r="N78" s="23">
        <v>95.091814885334401</v>
      </c>
      <c r="O78" s="23" t="s">
        <v>48</v>
      </c>
      <c r="P78" s="23">
        <v>0.97291822940499995</v>
      </c>
      <c r="Q78" s="23">
        <v>0.85</v>
      </c>
      <c r="R78" s="23" t="s">
        <v>48</v>
      </c>
      <c r="S78" s="23">
        <v>0.98196083666699996</v>
      </c>
      <c r="T78" s="23" t="s">
        <v>48</v>
      </c>
      <c r="U78" s="23">
        <v>0.96511329640999999</v>
      </c>
      <c r="V78" s="23" t="s">
        <v>48</v>
      </c>
      <c r="W78" s="23">
        <v>0.84094804639099996</v>
      </c>
      <c r="X78" s="23" t="s">
        <v>48</v>
      </c>
      <c r="Y78" s="23">
        <v>1.9748036792699999E-2</v>
      </c>
      <c r="Z78" s="23" t="s">
        <v>61</v>
      </c>
      <c r="AA78" s="23">
        <v>0</v>
      </c>
      <c r="AB78" s="23">
        <v>-1.9383041073200001E-4</v>
      </c>
      <c r="AC78" s="23" t="s">
        <v>48</v>
      </c>
      <c r="AD78" s="23">
        <v>0</v>
      </c>
      <c r="AE78" s="23">
        <v>-2.4233495683E-4</v>
      </c>
      <c r="AF78" s="23" t="s">
        <v>48</v>
      </c>
      <c r="AG78" s="23" t="str">
        <f t="shared" si="15"/>
        <v>pass</v>
      </c>
      <c r="AH78" s="23" t="str">
        <f t="shared" si="16"/>
        <v>pass</v>
      </c>
      <c r="AI78" t="str">
        <f t="shared" si="17"/>
        <v>pass</v>
      </c>
      <c r="AJ78" t="str">
        <f t="shared" si="18"/>
        <v>pass</v>
      </c>
      <c r="AL78" t="str">
        <f t="shared" si="10"/>
        <v>same</v>
      </c>
      <c r="AM78" t="str">
        <f t="shared" si="11"/>
        <v>pass</v>
      </c>
      <c r="AN78" s="3" t="str">
        <f t="shared" si="12"/>
        <v>not exceeded</v>
      </c>
      <c r="AO78" s="3" t="str">
        <f t="shared" si="13"/>
        <v>not exceeded</v>
      </c>
      <c r="AP78" t="str">
        <f t="shared" si="19"/>
        <v>same</v>
      </c>
      <c r="AQ78" t="str">
        <f t="shared" si="14"/>
        <v>same</v>
      </c>
    </row>
    <row r="79" spans="1:43" x14ac:dyDescent="0.3">
      <c r="A79" t="s">
        <v>186</v>
      </c>
      <c r="B79" t="s">
        <v>43</v>
      </c>
      <c r="C79" s="1">
        <v>42272</v>
      </c>
      <c r="D79">
        <v>151</v>
      </c>
      <c r="E79">
        <v>151</v>
      </c>
      <c r="F79" s="23">
        <v>97.708042595699993</v>
      </c>
      <c r="G79" s="23" t="s">
        <v>48</v>
      </c>
      <c r="H79" s="23">
        <v>9080878</v>
      </c>
      <c r="I79" s="23" t="s">
        <v>46</v>
      </c>
      <c r="J79" s="23">
        <v>460.58915066964198</v>
      </c>
      <c r="K79" s="23" t="s">
        <v>46</v>
      </c>
      <c r="L79" s="23">
        <v>3.9145246271980502E-2</v>
      </c>
      <c r="M79" s="23" t="s">
        <v>48</v>
      </c>
      <c r="N79" s="23">
        <v>97.962297242028498</v>
      </c>
      <c r="O79" s="23" t="s">
        <v>48</v>
      </c>
      <c r="P79" s="23">
        <v>0.947020568221</v>
      </c>
      <c r="Q79" s="23">
        <v>0.8</v>
      </c>
      <c r="R79" s="23" t="s">
        <v>48</v>
      </c>
      <c r="S79" s="23">
        <v>0.95723600122899999</v>
      </c>
      <c r="T79" s="23" t="s">
        <v>48</v>
      </c>
      <c r="U79" s="23">
        <v>0.93649089834999999</v>
      </c>
      <c r="V79" s="23" t="s">
        <v>48</v>
      </c>
      <c r="W79" s="23">
        <v>0.95412926422199995</v>
      </c>
      <c r="X79" s="23" t="s">
        <v>48</v>
      </c>
      <c r="Y79" s="23">
        <v>5.18415245251E-3</v>
      </c>
      <c r="Z79" s="23" t="s">
        <v>61</v>
      </c>
      <c r="AA79" s="23">
        <v>0</v>
      </c>
      <c r="AB79" s="23">
        <v>-6.9048330611799996E-4</v>
      </c>
      <c r="AC79" s="23" t="s">
        <v>45</v>
      </c>
      <c r="AD79" s="23">
        <v>0</v>
      </c>
      <c r="AE79" s="23">
        <v>-8.5089824031100005E-4</v>
      </c>
      <c r="AF79" s="23" t="s">
        <v>45</v>
      </c>
      <c r="AG79" s="23" t="str">
        <f t="shared" si="15"/>
        <v>pass</v>
      </c>
      <c r="AH79" s="23" t="str">
        <f t="shared" si="16"/>
        <v>pass</v>
      </c>
      <c r="AI79" t="str">
        <f t="shared" si="17"/>
        <v>pass</v>
      </c>
      <c r="AJ79" t="str">
        <f t="shared" si="18"/>
        <v>pass</v>
      </c>
      <c r="AL79" t="str">
        <f t="shared" si="10"/>
        <v>same</v>
      </c>
      <c r="AM79" t="str">
        <f t="shared" si="11"/>
        <v>pass</v>
      </c>
      <c r="AN79" s="3" t="str">
        <f t="shared" si="12"/>
        <v>not exceeded</v>
      </c>
      <c r="AO79" s="3" t="str">
        <f t="shared" si="13"/>
        <v>not exceeded</v>
      </c>
      <c r="AP79" t="str">
        <f t="shared" si="19"/>
        <v>same</v>
      </c>
      <c r="AQ79" t="str">
        <f t="shared" si="14"/>
        <v>same</v>
      </c>
    </row>
    <row r="80" spans="1:43" x14ac:dyDescent="0.3">
      <c r="A80" t="s">
        <v>187</v>
      </c>
      <c r="B80" t="s">
        <v>85</v>
      </c>
      <c r="C80" s="1">
        <v>42276</v>
      </c>
      <c r="D80">
        <v>151</v>
      </c>
      <c r="E80">
        <v>151</v>
      </c>
      <c r="F80" s="23">
        <v>95.216717959999997</v>
      </c>
      <c r="G80" s="23" t="s">
        <v>48</v>
      </c>
      <c r="H80" s="23">
        <v>14824546</v>
      </c>
      <c r="I80" s="23" t="s">
        <v>46</v>
      </c>
      <c r="J80" s="23">
        <v>765.63392633928504</v>
      </c>
      <c r="K80" s="23" t="s">
        <v>46</v>
      </c>
      <c r="L80" s="23">
        <v>3.7672015827814501E-2</v>
      </c>
      <c r="M80" s="23" t="s">
        <v>48</v>
      </c>
      <c r="N80" s="23">
        <v>95.286959512320095</v>
      </c>
      <c r="O80" s="23" t="s">
        <v>48</v>
      </c>
      <c r="P80" s="23">
        <v>0.94667334926900004</v>
      </c>
      <c r="Q80" s="23">
        <v>0.8</v>
      </c>
      <c r="R80" s="23" t="s">
        <v>48</v>
      </c>
      <c r="S80" s="23">
        <v>0.96411160926399997</v>
      </c>
      <c r="T80" s="23" t="s">
        <v>48</v>
      </c>
      <c r="U80" s="23">
        <v>0.92656559408500005</v>
      </c>
      <c r="V80" s="23" t="s">
        <v>48</v>
      </c>
      <c r="W80" s="23">
        <v>0.84094804639099996</v>
      </c>
      <c r="X80" s="23" t="s">
        <v>48</v>
      </c>
      <c r="Y80" s="24">
        <v>2.2694402283000001E-8</v>
      </c>
      <c r="Z80" s="23" t="s">
        <v>61</v>
      </c>
      <c r="AA80" s="23">
        <v>0</v>
      </c>
      <c r="AB80" s="23">
        <v>-4.48411818993E-4</v>
      </c>
      <c r="AC80" s="23" t="s">
        <v>48</v>
      </c>
      <c r="AD80" s="23">
        <v>0</v>
      </c>
      <c r="AE80" s="23">
        <v>-9.4835126471199999E-4</v>
      </c>
      <c r="AF80" s="23" t="s">
        <v>45</v>
      </c>
      <c r="AG80" s="23" t="str">
        <f t="shared" si="15"/>
        <v>pass</v>
      </c>
      <c r="AH80" s="23" t="str">
        <f t="shared" si="16"/>
        <v>pass</v>
      </c>
      <c r="AI80" t="str">
        <f t="shared" si="17"/>
        <v>pass</v>
      </c>
      <c r="AJ80" t="str">
        <f t="shared" si="18"/>
        <v>pass</v>
      </c>
      <c r="AL80" t="str">
        <f t="shared" si="10"/>
        <v>same</v>
      </c>
      <c r="AM80" t="str">
        <f t="shared" si="11"/>
        <v>pass</v>
      </c>
      <c r="AN80" s="3" t="str">
        <f t="shared" si="12"/>
        <v>not exceeded</v>
      </c>
      <c r="AO80" s="3" t="str">
        <f t="shared" si="13"/>
        <v>not exceeded</v>
      </c>
      <c r="AP80" t="str">
        <f t="shared" si="19"/>
        <v>same</v>
      </c>
      <c r="AQ80" t="str">
        <f t="shared" si="14"/>
        <v>diff</v>
      </c>
    </row>
    <row r="81" spans="1:43" x14ac:dyDescent="0.3">
      <c r="A81" t="s">
        <v>189</v>
      </c>
      <c r="B81" t="s">
        <v>43</v>
      </c>
      <c r="C81" s="1">
        <v>42277</v>
      </c>
      <c r="D81">
        <v>75</v>
      </c>
      <c r="E81">
        <v>75</v>
      </c>
      <c r="F81" s="23">
        <v>90.851476517500004</v>
      </c>
      <c r="G81" s="23" t="s">
        <v>48</v>
      </c>
      <c r="H81" s="23">
        <v>29081266</v>
      </c>
      <c r="I81" s="23" t="s">
        <v>46</v>
      </c>
      <c r="J81" s="23">
        <v>1203.4982500000001</v>
      </c>
      <c r="K81" s="23" t="s">
        <v>58</v>
      </c>
      <c r="L81" s="23">
        <v>1.8374614895879899E-2</v>
      </c>
      <c r="M81" s="23" t="s">
        <v>48</v>
      </c>
      <c r="N81" s="23">
        <v>90.910981369290099</v>
      </c>
      <c r="O81" s="23" t="s">
        <v>48</v>
      </c>
      <c r="P81" s="23">
        <v>0.93454897511799995</v>
      </c>
      <c r="Q81" s="23">
        <v>0.85</v>
      </c>
      <c r="R81" s="23" t="s">
        <v>48</v>
      </c>
      <c r="S81" s="23">
        <v>0.91651468314100004</v>
      </c>
      <c r="T81" s="23" t="s">
        <v>48</v>
      </c>
      <c r="U81" s="23">
        <v>0.95034256486599999</v>
      </c>
      <c r="V81" s="23" t="s">
        <v>48</v>
      </c>
      <c r="W81" s="23">
        <v>0.99584488300200003</v>
      </c>
      <c r="X81" s="23" t="s">
        <v>48</v>
      </c>
      <c r="Y81" s="24">
        <v>5.9019214626100004E-7</v>
      </c>
      <c r="Z81" s="23" t="s">
        <v>61</v>
      </c>
      <c r="AA81" s="23">
        <v>0</v>
      </c>
      <c r="AB81" s="23">
        <v>-1.3505253645100001E-3</v>
      </c>
      <c r="AC81" s="23" t="s">
        <v>45</v>
      </c>
      <c r="AD81" s="23">
        <v>0</v>
      </c>
      <c r="AE81" s="23">
        <v>-3.53227941673E-4</v>
      </c>
      <c r="AF81" s="23" t="s">
        <v>48</v>
      </c>
      <c r="AG81" s="23" t="str">
        <f t="shared" si="15"/>
        <v>pass</v>
      </c>
      <c r="AH81" s="23" t="str">
        <f t="shared" si="16"/>
        <v>pass</v>
      </c>
      <c r="AI81" t="str">
        <f t="shared" si="17"/>
        <v>pass</v>
      </c>
      <c r="AJ81" t="str">
        <f t="shared" si="18"/>
        <v>pass</v>
      </c>
      <c r="AL81" t="str">
        <f t="shared" si="10"/>
        <v>same</v>
      </c>
      <c r="AM81" t="str">
        <f t="shared" si="11"/>
        <v>pass</v>
      </c>
      <c r="AN81" s="3" t="str">
        <f t="shared" si="12"/>
        <v>not exceeded</v>
      </c>
      <c r="AO81" s="3" t="str">
        <f t="shared" si="13"/>
        <v>not exceeded</v>
      </c>
      <c r="AP81" t="str">
        <f t="shared" si="19"/>
        <v>same</v>
      </c>
      <c r="AQ81" t="str">
        <f t="shared" si="14"/>
        <v>diff</v>
      </c>
    </row>
    <row r="82" spans="1:43" x14ac:dyDescent="0.3">
      <c r="A82" t="s">
        <v>190</v>
      </c>
      <c r="B82" t="s">
        <v>85</v>
      </c>
      <c r="C82" s="1">
        <v>42282</v>
      </c>
      <c r="D82">
        <v>200</v>
      </c>
      <c r="E82">
        <v>200</v>
      </c>
      <c r="F82" s="23">
        <v>91.528747226700006</v>
      </c>
      <c r="G82" s="23" t="s">
        <v>48</v>
      </c>
      <c r="H82" s="23">
        <v>33902064</v>
      </c>
      <c r="I82" s="23" t="s">
        <v>46</v>
      </c>
      <c r="J82" s="23">
        <v>1389.84024342105</v>
      </c>
      <c r="K82" s="23" t="s">
        <v>86</v>
      </c>
      <c r="L82" s="23">
        <v>1.40417903318922E-2</v>
      </c>
      <c r="M82" s="23" t="s">
        <v>48</v>
      </c>
      <c r="N82" s="23">
        <v>91.674274432550504</v>
      </c>
      <c r="O82" s="23" t="s">
        <v>48</v>
      </c>
      <c r="P82" s="23">
        <v>0.83382419042800004</v>
      </c>
      <c r="Q82" s="23">
        <v>0.7</v>
      </c>
      <c r="R82" s="23" t="s">
        <v>48</v>
      </c>
      <c r="S82" s="23">
        <v>0.86254423241</v>
      </c>
      <c r="T82" s="23" t="s">
        <v>48</v>
      </c>
      <c r="U82" s="23">
        <v>0.80113866798800004</v>
      </c>
      <c r="V82" s="23" t="s">
        <v>48</v>
      </c>
      <c r="W82" s="23">
        <v>0.50765795335700004</v>
      </c>
      <c r="X82" s="23" t="s">
        <v>48</v>
      </c>
      <c r="Y82" s="24">
        <v>1.3624776573400001E-44</v>
      </c>
      <c r="Z82" s="23" t="s">
        <v>61</v>
      </c>
      <c r="AA82" s="23">
        <v>23</v>
      </c>
      <c r="AB82" s="23">
        <v>-2.1036626324000001E-3</v>
      </c>
      <c r="AC82" s="23" t="s">
        <v>45</v>
      </c>
      <c r="AD82" s="23">
        <v>30</v>
      </c>
      <c r="AE82" s="23">
        <v>-2.7426976322100002E-3</v>
      </c>
      <c r="AF82" s="23" t="s">
        <v>45</v>
      </c>
      <c r="AG82" s="23" t="str">
        <f t="shared" si="15"/>
        <v>pass</v>
      </c>
      <c r="AH82" s="23" t="str">
        <f t="shared" si="16"/>
        <v>pass</v>
      </c>
      <c r="AI82" t="str">
        <f t="shared" si="17"/>
        <v>pass</v>
      </c>
      <c r="AJ82" t="str">
        <f t="shared" si="18"/>
        <v>pass</v>
      </c>
      <c r="AL82" t="str">
        <f t="shared" si="10"/>
        <v>same</v>
      </c>
      <c r="AM82" t="str">
        <f t="shared" si="11"/>
        <v>pass</v>
      </c>
      <c r="AN82" s="3" t="str">
        <f t="shared" si="12"/>
        <v>exceeded</v>
      </c>
      <c r="AO82" s="3" t="str">
        <f t="shared" si="13"/>
        <v>exceeded</v>
      </c>
      <c r="AP82" t="str">
        <f t="shared" si="19"/>
        <v>same</v>
      </c>
      <c r="AQ82" t="str">
        <f t="shared" si="14"/>
        <v>same</v>
      </c>
    </row>
    <row r="83" spans="1:43" x14ac:dyDescent="0.3">
      <c r="A83" t="s">
        <v>191</v>
      </c>
      <c r="B83" t="s">
        <v>85</v>
      </c>
      <c r="C83" s="1">
        <v>42285</v>
      </c>
      <c r="D83">
        <v>151</v>
      </c>
      <c r="E83">
        <v>151</v>
      </c>
      <c r="F83" s="23">
        <v>92.947072646999999</v>
      </c>
      <c r="G83" s="23" t="s">
        <v>48</v>
      </c>
      <c r="H83" s="23">
        <v>20624078</v>
      </c>
      <c r="I83" s="23" t="s">
        <v>46</v>
      </c>
      <c r="J83" s="23">
        <v>1070.1471383928499</v>
      </c>
      <c r="K83" s="23" t="s">
        <v>58</v>
      </c>
      <c r="L83" s="23">
        <v>2.05400602432446E-2</v>
      </c>
      <c r="M83" s="23" t="s">
        <v>48</v>
      </c>
      <c r="N83" s="23">
        <v>93.281496617424594</v>
      </c>
      <c r="O83" s="23" t="s">
        <v>48</v>
      </c>
      <c r="P83" s="23">
        <v>0.88533774017300004</v>
      </c>
      <c r="Q83" s="23">
        <v>0.8</v>
      </c>
      <c r="R83" s="23" t="s">
        <v>48</v>
      </c>
      <c r="S83" s="23">
        <v>0.91095053625699995</v>
      </c>
      <c r="T83" s="23" t="s">
        <v>48</v>
      </c>
      <c r="U83" s="23">
        <v>0.85745093864199995</v>
      </c>
      <c r="V83" s="23" t="s">
        <v>48</v>
      </c>
      <c r="W83" s="23">
        <v>0.95412926422199995</v>
      </c>
      <c r="X83" s="23" t="s">
        <v>48</v>
      </c>
      <c r="Y83" s="24">
        <v>1.73783915566E-17</v>
      </c>
      <c r="Z83" s="23" t="s">
        <v>61</v>
      </c>
      <c r="AA83" s="23">
        <v>0</v>
      </c>
      <c r="AB83" s="23">
        <v>-1.8667638616500001E-3</v>
      </c>
      <c r="AC83" s="23" t="s">
        <v>45</v>
      </c>
      <c r="AD83" s="23">
        <v>5</v>
      </c>
      <c r="AE83" s="23">
        <v>-2.3797952908200001E-3</v>
      </c>
      <c r="AF83" s="23" t="s">
        <v>45</v>
      </c>
      <c r="AG83" s="23" t="str">
        <f t="shared" si="15"/>
        <v>pass</v>
      </c>
      <c r="AH83" s="23" t="str">
        <f t="shared" si="16"/>
        <v>pass</v>
      </c>
      <c r="AI83" t="str">
        <f t="shared" si="17"/>
        <v>pass</v>
      </c>
      <c r="AJ83" t="str">
        <f t="shared" si="18"/>
        <v>pass</v>
      </c>
      <c r="AL83" t="str">
        <f t="shared" si="10"/>
        <v>same</v>
      </c>
      <c r="AM83" t="str">
        <f t="shared" si="11"/>
        <v>pass</v>
      </c>
      <c r="AN83" s="3" t="str">
        <f t="shared" si="12"/>
        <v>not exceeded</v>
      </c>
      <c r="AO83" s="3" t="str">
        <f t="shared" si="13"/>
        <v>not exceeded</v>
      </c>
      <c r="AP83" t="str">
        <f t="shared" si="19"/>
        <v>same</v>
      </c>
      <c r="AQ83" t="str">
        <f t="shared" si="14"/>
        <v>same</v>
      </c>
    </row>
    <row r="84" spans="1:43" x14ac:dyDescent="0.3">
      <c r="A84" t="s">
        <v>193</v>
      </c>
      <c r="B84" t="s">
        <v>85</v>
      </c>
      <c r="C84" s="1">
        <v>42290</v>
      </c>
      <c r="D84">
        <v>151</v>
      </c>
      <c r="E84">
        <v>151</v>
      </c>
      <c r="F84" s="23">
        <v>92.283486093899995</v>
      </c>
      <c r="G84" s="23" t="s">
        <v>48</v>
      </c>
      <c r="H84" s="23">
        <v>19868115</v>
      </c>
      <c r="I84" s="23" t="s">
        <v>46</v>
      </c>
      <c r="J84" s="23">
        <v>1036.64492410714</v>
      </c>
      <c r="K84" s="23" t="s">
        <v>58</v>
      </c>
      <c r="L84" s="23">
        <v>1.5868040911426601E-2</v>
      </c>
      <c r="M84" s="23" t="s">
        <v>48</v>
      </c>
      <c r="N84" s="23">
        <v>92.314399894863598</v>
      </c>
      <c r="O84" s="23" t="s">
        <v>48</v>
      </c>
      <c r="P84" s="23">
        <v>0.85851750713599995</v>
      </c>
      <c r="Q84" s="23">
        <v>0.8</v>
      </c>
      <c r="R84" s="23" t="s">
        <v>48</v>
      </c>
      <c r="S84" s="23">
        <v>0.89861666253000005</v>
      </c>
      <c r="T84" s="23" t="s">
        <v>48</v>
      </c>
      <c r="U84" s="23">
        <v>0.81584211654600003</v>
      </c>
      <c r="V84" s="23" t="s">
        <v>48</v>
      </c>
      <c r="W84" s="23">
        <v>0.84094804639099996</v>
      </c>
      <c r="X84" s="23" t="s">
        <v>48</v>
      </c>
      <c r="Y84" s="24">
        <v>9.4078088021200002E-32</v>
      </c>
      <c r="Z84" s="24">
        <v>1.07007958369E-96</v>
      </c>
      <c r="AA84" s="23">
        <v>0</v>
      </c>
      <c r="AB84" s="23">
        <v>-1.9453929829600001E-3</v>
      </c>
      <c r="AC84" s="23" t="s">
        <v>45</v>
      </c>
      <c r="AD84" s="23">
        <v>7</v>
      </c>
      <c r="AE84" s="23">
        <v>-2.9862380270699999E-3</v>
      </c>
      <c r="AF84" s="23" t="s">
        <v>45</v>
      </c>
      <c r="AG84" s="23" t="str">
        <f t="shared" si="15"/>
        <v>pass</v>
      </c>
      <c r="AH84" s="23" t="str">
        <f t="shared" si="16"/>
        <v>pass</v>
      </c>
      <c r="AI84" t="str">
        <f t="shared" si="17"/>
        <v>pass</v>
      </c>
      <c r="AJ84" t="str">
        <f t="shared" si="18"/>
        <v>pass</v>
      </c>
      <c r="AL84" t="str">
        <f t="shared" si="10"/>
        <v>same</v>
      </c>
      <c r="AM84" t="str">
        <f t="shared" si="11"/>
        <v>pass</v>
      </c>
      <c r="AN84" s="3" t="str">
        <f t="shared" si="12"/>
        <v>not exceeded</v>
      </c>
      <c r="AO84" s="3" t="str">
        <f t="shared" si="13"/>
        <v>not exceeded</v>
      </c>
      <c r="AP84" t="str">
        <f t="shared" si="19"/>
        <v>same</v>
      </c>
      <c r="AQ84" t="str">
        <f t="shared" si="14"/>
        <v>same</v>
      </c>
    </row>
    <row r="85" spans="1:43" x14ac:dyDescent="0.3">
      <c r="A85" t="s">
        <v>194</v>
      </c>
      <c r="B85" t="s">
        <v>85</v>
      </c>
      <c r="C85" s="1">
        <v>42291</v>
      </c>
      <c r="D85">
        <v>151</v>
      </c>
      <c r="E85">
        <v>151</v>
      </c>
      <c r="F85" s="23">
        <v>93.132229477600006</v>
      </c>
      <c r="G85" s="23" t="s">
        <v>48</v>
      </c>
      <c r="H85" s="23">
        <v>20043314</v>
      </c>
      <c r="I85" s="23" t="s">
        <v>46</v>
      </c>
      <c r="J85" s="23">
        <v>1036.9175200892801</v>
      </c>
      <c r="K85" s="23" t="s">
        <v>58</v>
      </c>
      <c r="L85" s="23">
        <v>2.4404028241861699E-2</v>
      </c>
      <c r="M85" s="23" t="s">
        <v>48</v>
      </c>
      <c r="N85" s="23">
        <v>93.132149928199397</v>
      </c>
      <c r="O85" s="23" t="s">
        <v>48</v>
      </c>
      <c r="P85" s="23">
        <v>0.86964141001799999</v>
      </c>
      <c r="Q85" s="23">
        <v>0.8</v>
      </c>
      <c r="R85" s="23" t="s">
        <v>48</v>
      </c>
      <c r="S85" s="23">
        <v>0.90574297713600005</v>
      </c>
      <c r="T85" s="23" t="s">
        <v>48</v>
      </c>
      <c r="U85" s="23">
        <v>0.83080953631700005</v>
      </c>
      <c r="V85" s="23" t="s">
        <v>48</v>
      </c>
      <c r="W85" s="23">
        <v>0.84094804639099996</v>
      </c>
      <c r="X85" s="23" t="s">
        <v>48</v>
      </c>
      <c r="Y85" s="24">
        <v>1.48181314854E-31</v>
      </c>
      <c r="Z85" s="23" t="s">
        <v>61</v>
      </c>
      <c r="AA85" s="23">
        <v>0</v>
      </c>
      <c r="AB85" s="23">
        <v>-1.92020993174E-3</v>
      </c>
      <c r="AC85" s="23" t="s">
        <v>45</v>
      </c>
      <c r="AD85" s="23">
        <v>8</v>
      </c>
      <c r="AE85" s="23">
        <v>-2.7744506614399999E-3</v>
      </c>
      <c r="AF85" s="23" t="s">
        <v>45</v>
      </c>
      <c r="AG85" s="23" t="str">
        <f t="shared" si="15"/>
        <v>pass</v>
      </c>
      <c r="AH85" s="23" t="str">
        <f t="shared" si="16"/>
        <v>pass</v>
      </c>
      <c r="AI85" t="str">
        <f t="shared" si="17"/>
        <v>pass</v>
      </c>
      <c r="AJ85" t="str">
        <f t="shared" si="18"/>
        <v>pass</v>
      </c>
      <c r="AL85" t="str">
        <f t="shared" si="10"/>
        <v>same</v>
      </c>
      <c r="AM85" t="str">
        <f t="shared" si="11"/>
        <v>pass</v>
      </c>
      <c r="AN85" s="3" t="str">
        <f t="shared" si="12"/>
        <v>not exceeded</v>
      </c>
      <c r="AO85" s="3" t="str">
        <f t="shared" si="13"/>
        <v>not exceeded</v>
      </c>
      <c r="AP85" t="str">
        <f t="shared" si="19"/>
        <v>same</v>
      </c>
      <c r="AQ85" t="str">
        <f t="shared" si="14"/>
        <v>same</v>
      </c>
    </row>
    <row r="86" spans="1:43" x14ac:dyDescent="0.3">
      <c r="A86" t="s">
        <v>196</v>
      </c>
      <c r="B86" t="s">
        <v>43</v>
      </c>
      <c r="C86" s="1">
        <v>42292</v>
      </c>
      <c r="D86">
        <v>151</v>
      </c>
      <c r="E86">
        <v>151</v>
      </c>
      <c r="F86" s="23">
        <v>88.820023160299996</v>
      </c>
      <c r="G86" s="23" t="s">
        <v>48</v>
      </c>
      <c r="H86" s="23">
        <v>16091719</v>
      </c>
      <c r="I86" s="23" t="s">
        <v>46</v>
      </c>
      <c r="J86" s="23">
        <v>856.78669866071402</v>
      </c>
      <c r="K86" s="23" t="s">
        <v>46</v>
      </c>
      <c r="L86" s="23">
        <v>3.0984449756642E-2</v>
      </c>
      <c r="M86" s="23" t="s">
        <v>48</v>
      </c>
      <c r="N86" s="23">
        <v>88.996505117516904</v>
      </c>
      <c r="O86" s="23" t="s">
        <v>48</v>
      </c>
      <c r="P86" s="23">
        <v>0.92060349528200003</v>
      </c>
      <c r="Q86" s="23">
        <v>0.8</v>
      </c>
      <c r="R86" s="23" t="s">
        <v>48</v>
      </c>
      <c r="S86" s="23">
        <v>0.951534925659</v>
      </c>
      <c r="T86" s="23" t="s">
        <v>48</v>
      </c>
      <c r="U86" s="23">
        <v>0.888552740279</v>
      </c>
      <c r="V86" s="23" t="s">
        <v>48</v>
      </c>
      <c r="W86" s="23">
        <v>0.67793689645199995</v>
      </c>
      <c r="X86" s="23" t="s">
        <v>48</v>
      </c>
      <c r="Y86" s="24">
        <v>9.7575780615799999E-25</v>
      </c>
      <c r="Z86" s="23" t="s">
        <v>61</v>
      </c>
      <c r="AA86" s="23">
        <v>0</v>
      </c>
      <c r="AB86" s="23">
        <v>-4.5360053917199998E-4</v>
      </c>
      <c r="AC86" s="23" t="s">
        <v>48</v>
      </c>
      <c r="AD86" s="23">
        <v>1</v>
      </c>
      <c r="AE86" s="23">
        <v>-1.33128437318E-3</v>
      </c>
      <c r="AF86" s="23" t="s">
        <v>45</v>
      </c>
      <c r="AG86" s="23" t="str">
        <f t="shared" si="15"/>
        <v>pass</v>
      </c>
      <c r="AH86" s="23" t="str">
        <f t="shared" si="16"/>
        <v>pass</v>
      </c>
      <c r="AI86" t="str">
        <f t="shared" si="17"/>
        <v>pass</v>
      </c>
      <c r="AJ86" t="str">
        <f t="shared" si="18"/>
        <v>pass</v>
      </c>
      <c r="AL86" t="str">
        <f t="shared" si="10"/>
        <v>same</v>
      </c>
      <c r="AM86" t="str">
        <f t="shared" si="11"/>
        <v>pass</v>
      </c>
      <c r="AN86" s="3" t="str">
        <f t="shared" si="12"/>
        <v>not exceeded</v>
      </c>
      <c r="AO86" s="3" t="str">
        <f t="shared" si="13"/>
        <v>not exceeded</v>
      </c>
      <c r="AP86" t="str">
        <f t="shared" si="19"/>
        <v>same</v>
      </c>
      <c r="AQ86" t="str">
        <f t="shared" si="14"/>
        <v>diff</v>
      </c>
    </row>
    <row r="87" spans="1:43" x14ac:dyDescent="0.3">
      <c r="A87" t="s">
        <v>200</v>
      </c>
      <c r="B87" t="s">
        <v>85</v>
      </c>
      <c r="C87" s="1">
        <v>42298</v>
      </c>
      <c r="D87">
        <v>75</v>
      </c>
      <c r="E87">
        <v>75</v>
      </c>
      <c r="F87" s="23">
        <v>93.381451286200004</v>
      </c>
      <c r="G87" s="23" t="s">
        <v>48</v>
      </c>
      <c r="H87" s="23">
        <v>29221047</v>
      </c>
      <c r="I87" s="23" t="s">
        <v>46</v>
      </c>
      <c r="J87" s="23">
        <v>1189.4530888157799</v>
      </c>
      <c r="K87" s="23" t="s">
        <v>58</v>
      </c>
      <c r="L87" s="23">
        <v>1.80326245166628E-2</v>
      </c>
      <c r="M87" s="23" t="s">
        <v>48</v>
      </c>
      <c r="N87" s="23">
        <v>93.511851979251404</v>
      </c>
      <c r="O87" s="23" t="s">
        <v>48</v>
      </c>
      <c r="P87" s="23">
        <v>0.96053659996899998</v>
      </c>
      <c r="Q87" s="23">
        <v>0.85</v>
      </c>
      <c r="R87" s="23" t="s">
        <v>48</v>
      </c>
      <c r="S87" s="23">
        <v>0.97325323672800002</v>
      </c>
      <c r="T87" s="23" t="s">
        <v>48</v>
      </c>
      <c r="U87" s="23">
        <v>0.94889774072800004</v>
      </c>
      <c r="V87" s="23" t="s">
        <v>48</v>
      </c>
      <c r="W87" s="23">
        <v>0.84094804639099996</v>
      </c>
      <c r="X87" s="23" t="s">
        <v>48</v>
      </c>
      <c r="Y87" s="23">
        <v>1.6479626008E-3</v>
      </c>
      <c r="Z87" s="23">
        <v>1.9262072839199999E-4</v>
      </c>
      <c r="AA87" s="23">
        <v>0</v>
      </c>
      <c r="AB87" s="23">
        <v>-4.35173696492E-4</v>
      </c>
      <c r="AC87" s="23" t="s">
        <v>48</v>
      </c>
      <c r="AD87" s="23">
        <v>0</v>
      </c>
      <c r="AE87" s="23">
        <v>-3.2505118232699999E-4</v>
      </c>
      <c r="AF87" s="23" t="s">
        <v>48</v>
      </c>
      <c r="AG87" s="23" t="str">
        <f t="shared" si="15"/>
        <v>pass</v>
      </c>
      <c r="AH87" s="23" t="str">
        <f t="shared" si="16"/>
        <v>pass</v>
      </c>
      <c r="AI87" t="str">
        <f t="shared" si="17"/>
        <v>pass</v>
      </c>
      <c r="AJ87" t="str">
        <f t="shared" si="18"/>
        <v>pass</v>
      </c>
      <c r="AL87" t="str">
        <f t="shared" si="10"/>
        <v>same</v>
      </c>
      <c r="AM87" t="str">
        <f t="shared" si="11"/>
        <v>pass</v>
      </c>
      <c r="AN87" s="3" t="str">
        <f t="shared" si="12"/>
        <v>not exceeded</v>
      </c>
      <c r="AO87" s="3" t="str">
        <f t="shared" si="13"/>
        <v>not exceeded</v>
      </c>
      <c r="AP87" t="str">
        <f t="shared" si="19"/>
        <v>same</v>
      </c>
      <c r="AQ87" t="str">
        <f t="shared" si="14"/>
        <v>same</v>
      </c>
    </row>
    <row r="88" spans="1:43" x14ac:dyDescent="0.3">
      <c r="A88" t="s">
        <v>202</v>
      </c>
      <c r="B88" t="s">
        <v>43</v>
      </c>
      <c r="C88" s="1">
        <v>42299</v>
      </c>
      <c r="D88">
        <v>151</v>
      </c>
      <c r="E88">
        <v>151</v>
      </c>
      <c r="F88" s="23">
        <v>81.456483035800005</v>
      </c>
      <c r="G88" s="23" t="s">
        <v>48</v>
      </c>
      <c r="H88" s="23">
        <v>19862739</v>
      </c>
      <c r="I88" s="23" t="s">
        <v>46</v>
      </c>
      <c r="J88" s="23">
        <v>1107.54484151785</v>
      </c>
      <c r="K88" s="23" t="s">
        <v>116</v>
      </c>
      <c r="L88" s="23">
        <v>3.15209035061546E-2</v>
      </c>
      <c r="M88" s="23" t="s">
        <v>48</v>
      </c>
      <c r="N88" s="23">
        <v>80.967269437581294</v>
      </c>
      <c r="O88" s="23" t="s">
        <v>48</v>
      </c>
      <c r="P88" s="23">
        <v>0.90848979432400001</v>
      </c>
      <c r="Q88" s="23">
        <v>0.8</v>
      </c>
      <c r="R88" s="23" t="s">
        <v>48</v>
      </c>
      <c r="S88" s="23">
        <v>0.93307640865599994</v>
      </c>
      <c r="T88" s="23" t="s">
        <v>48</v>
      </c>
      <c r="U88" s="23">
        <v>0.88275146445800001</v>
      </c>
      <c r="V88" s="23" t="s">
        <v>48</v>
      </c>
      <c r="W88" s="23">
        <v>0.95412926422199995</v>
      </c>
      <c r="X88" s="23" t="s">
        <v>48</v>
      </c>
      <c r="Y88" s="24">
        <v>6.03719398935E-16</v>
      </c>
      <c r="Z88" s="24">
        <v>1.70554239716E-184</v>
      </c>
      <c r="AA88" s="23">
        <v>0</v>
      </c>
      <c r="AB88" s="23">
        <v>-5.0949085940599995E-4</v>
      </c>
      <c r="AC88" s="23" t="s">
        <v>45</v>
      </c>
      <c r="AD88" s="23">
        <v>0</v>
      </c>
      <c r="AE88" s="23">
        <v>-9.7366723786199995E-4</v>
      </c>
      <c r="AF88" s="23" t="s">
        <v>45</v>
      </c>
      <c r="AG88" s="23" t="str">
        <f t="shared" si="15"/>
        <v>fail</v>
      </c>
      <c r="AH88" s="23" t="str">
        <f t="shared" si="16"/>
        <v>fail</v>
      </c>
      <c r="AI88" t="str">
        <f t="shared" si="17"/>
        <v>pass</v>
      </c>
      <c r="AJ88" t="str">
        <f t="shared" si="18"/>
        <v>pass</v>
      </c>
      <c r="AL88" t="str">
        <f t="shared" si="10"/>
        <v>same</v>
      </c>
      <c r="AM88" t="str">
        <f t="shared" si="11"/>
        <v>pass</v>
      </c>
      <c r="AN88" s="3" t="str">
        <f t="shared" si="12"/>
        <v>not exceeded</v>
      </c>
      <c r="AO88" s="3" t="str">
        <f t="shared" si="13"/>
        <v>not exceeded</v>
      </c>
      <c r="AP88" t="str">
        <f t="shared" si="19"/>
        <v>same</v>
      </c>
      <c r="AQ88" t="str">
        <f t="shared" si="14"/>
        <v>same</v>
      </c>
    </row>
    <row r="89" spans="1:43" x14ac:dyDescent="0.3">
      <c r="A89" t="s">
        <v>203</v>
      </c>
      <c r="B89" t="s">
        <v>43</v>
      </c>
      <c r="C89" s="1">
        <v>42300</v>
      </c>
      <c r="D89">
        <v>151</v>
      </c>
      <c r="E89">
        <v>151</v>
      </c>
      <c r="F89" s="23">
        <v>84.650865425600003</v>
      </c>
      <c r="G89" s="23" t="s">
        <v>48</v>
      </c>
      <c r="H89" s="23">
        <v>20693511</v>
      </c>
      <c r="I89" s="23" t="s">
        <v>46</v>
      </c>
      <c r="J89" s="23">
        <v>1134.06941294642</v>
      </c>
      <c r="K89" s="23" t="s">
        <v>116</v>
      </c>
      <c r="L89" s="23">
        <v>3.9199330528816599E-2</v>
      </c>
      <c r="M89" s="23" t="s">
        <v>48</v>
      </c>
      <c r="N89" s="23">
        <v>85.304640490906493</v>
      </c>
      <c r="O89" s="23" t="s">
        <v>48</v>
      </c>
      <c r="P89" s="23">
        <v>0.92706695011200002</v>
      </c>
      <c r="Q89" s="23">
        <v>0.8</v>
      </c>
      <c r="R89" s="23" t="s">
        <v>48</v>
      </c>
      <c r="S89" s="23">
        <v>0.95122902335299997</v>
      </c>
      <c r="T89" s="23" t="s">
        <v>48</v>
      </c>
      <c r="U89" s="23">
        <v>0.90246769845100006</v>
      </c>
      <c r="V89" s="23" t="s">
        <v>48</v>
      </c>
      <c r="W89" s="23">
        <v>0.95412926422199995</v>
      </c>
      <c r="X89" s="23" t="s">
        <v>48</v>
      </c>
      <c r="Y89" s="24">
        <v>6.82886284548E-18</v>
      </c>
      <c r="Z89" s="23" t="s">
        <v>61</v>
      </c>
      <c r="AA89" s="23">
        <v>0</v>
      </c>
      <c r="AB89" s="23">
        <v>-3.0045833728400002E-4</v>
      </c>
      <c r="AC89" s="23" t="s">
        <v>48</v>
      </c>
      <c r="AD89" s="23">
        <v>0</v>
      </c>
      <c r="AE89" s="23">
        <v>-5.6735678789900004E-4</v>
      </c>
      <c r="AF89" s="23" t="s">
        <v>45</v>
      </c>
      <c r="AG89" s="23" t="str">
        <f t="shared" si="15"/>
        <v>fail</v>
      </c>
      <c r="AH89" s="23" t="str">
        <f t="shared" si="16"/>
        <v>fail</v>
      </c>
      <c r="AI89" t="str">
        <f t="shared" si="17"/>
        <v>pass</v>
      </c>
      <c r="AJ89" t="str">
        <f t="shared" si="18"/>
        <v>pass</v>
      </c>
      <c r="AL89" t="str">
        <f t="shared" si="10"/>
        <v>same</v>
      </c>
      <c r="AM89" t="str">
        <f t="shared" si="11"/>
        <v>pass</v>
      </c>
      <c r="AN89" s="3" t="str">
        <f t="shared" si="12"/>
        <v>not exceeded</v>
      </c>
      <c r="AO89" s="3" t="str">
        <f t="shared" si="13"/>
        <v>not exceeded</v>
      </c>
      <c r="AP89" t="str">
        <f t="shared" si="19"/>
        <v>same</v>
      </c>
      <c r="AQ89" t="str">
        <f t="shared" si="14"/>
        <v>diff</v>
      </c>
    </row>
    <row r="90" spans="1:43" x14ac:dyDescent="0.3">
      <c r="A90" t="s">
        <v>207</v>
      </c>
      <c r="B90" t="s">
        <v>85</v>
      </c>
      <c r="C90" s="1">
        <v>42305</v>
      </c>
      <c r="D90">
        <v>151</v>
      </c>
      <c r="E90">
        <v>151</v>
      </c>
      <c r="F90" s="23">
        <v>96.835333306199999</v>
      </c>
      <c r="G90" s="23" t="s">
        <v>48</v>
      </c>
      <c r="H90" s="23">
        <v>15543815</v>
      </c>
      <c r="I90" s="23" t="s">
        <v>46</v>
      </c>
      <c r="J90" s="23">
        <v>805.789625</v>
      </c>
      <c r="K90" s="23" t="s">
        <v>46</v>
      </c>
      <c r="L90" s="23">
        <v>3.5546474674088897E-2</v>
      </c>
      <c r="M90" s="23" t="s">
        <v>48</v>
      </c>
      <c r="N90" s="23">
        <v>96.791738510879298</v>
      </c>
      <c r="O90" s="23" t="s">
        <v>48</v>
      </c>
      <c r="P90" s="23">
        <v>0.96903288998100001</v>
      </c>
      <c r="Q90" s="23">
        <v>0.8</v>
      </c>
      <c r="R90" s="23" t="s">
        <v>48</v>
      </c>
      <c r="S90" s="23">
        <v>0.97971605379500004</v>
      </c>
      <c r="T90" s="23" t="s">
        <v>48</v>
      </c>
      <c r="U90" s="23">
        <v>0.95846715189999998</v>
      </c>
      <c r="V90" s="23" t="s">
        <v>48</v>
      </c>
      <c r="W90" s="23">
        <v>0.67793689645199995</v>
      </c>
      <c r="X90" s="23" t="s">
        <v>48</v>
      </c>
      <c r="Y90" s="24">
        <v>8.1444054107500004E-8</v>
      </c>
      <c r="Z90" s="24">
        <v>1.40808154747E-14</v>
      </c>
      <c r="AA90" s="23">
        <v>0</v>
      </c>
      <c r="AB90" s="23">
        <v>-2.0910571848800001E-4</v>
      </c>
      <c r="AC90" s="23" t="s">
        <v>48</v>
      </c>
      <c r="AD90" s="23">
        <v>0</v>
      </c>
      <c r="AE90" s="23">
        <v>-4.4789648039999998E-4</v>
      </c>
      <c r="AF90" s="23" t="s">
        <v>48</v>
      </c>
      <c r="AG90" s="23" t="str">
        <f t="shared" si="15"/>
        <v>pass</v>
      </c>
      <c r="AH90" s="23" t="str">
        <f t="shared" si="16"/>
        <v>pass</v>
      </c>
      <c r="AI90" t="str">
        <f t="shared" si="17"/>
        <v>pass</v>
      </c>
      <c r="AJ90" t="str">
        <f t="shared" si="18"/>
        <v>pass</v>
      </c>
      <c r="AL90" t="str">
        <f t="shared" si="10"/>
        <v>same</v>
      </c>
      <c r="AM90" t="str">
        <f t="shared" si="11"/>
        <v>pass</v>
      </c>
      <c r="AN90" s="3" t="str">
        <f t="shared" si="12"/>
        <v>not exceeded</v>
      </c>
      <c r="AO90" s="3" t="str">
        <f t="shared" si="13"/>
        <v>not exceeded</v>
      </c>
      <c r="AP90" t="str">
        <f t="shared" si="19"/>
        <v>same</v>
      </c>
      <c r="AQ90" t="str">
        <f t="shared" si="14"/>
        <v>same</v>
      </c>
    </row>
    <row r="91" spans="1:43" x14ac:dyDescent="0.3">
      <c r="A91" t="s">
        <v>208</v>
      </c>
      <c r="B91" t="s">
        <v>43</v>
      </c>
      <c r="C91" s="1">
        <v>42307</v>
      </c>
      <c r="D91">
        <v>151</v>
      </c>
      <c r="E91">
        <v>151</v>
      </c>
      <c r="F91" s="23">
        <v>89.125779194900005</v>
      </c>
      <c r="G91" s="23" t="s">
        <v>48</v>
      </c>
      <c r="H91" s="23">
        <v>19498823</v>
      </c>
      <c r="I91" s="23" t="s">
        <v>46</v>
      </c>
      <c r="J91" s="23">
        <v>1043.7727589285701</v>
      </c>
      <c r="K91" s="23" t="s">
        <v>58</v>
      </c>
      <c r="L91" s="23">
        <v>2.2316155267797101E-2</v>
      </c>
      <c r="M91" s="23" t="s">
        <v>48</v>
      </c>
      <c r="N91" s="23">
        <v>89.173503478437695</v>
      </c>
      <c r="O91" s="23" t="s">
        <v>48</v>
      </c>
      <c r="P91" s="23">
        <v>0.94282189244400005</v>
      </c>
      <c r="Q91" s="23">
        <v>0.8</v>
      </c>
      <c r="R91" s="23" t="s">
        <v>48</v>
      </c>
      <c r="S91" s="23">
        <v>0.95916607937200005</v>
      </c>
      <c r="T91" s="23" t="s">
        <v>48</v>
      </c>
      <c r="U91" s="23">
        <v>0.92636943619000001</v>
      </c>
      <c r="V91" s="23" t="s">
        <v>48</v>
      </c>
      <c r="W91" s="23">
        <v>0.95412926422199995</v>
      </c>
      <c r="X91" s="23" t="s">
        <v>48</v>
      </c>
      <c r="Y91" s="24">
        <v>6.2811624896000005E-11</v>
      </c>
      <c r="Z91" s="24">
        <v>1.3706909565899999E-27</v>
      </c>
      <c r="AA91" s="23">
        <v>0</v>
      </c>
      <c r="AB91" s="23">
        <v>-2.71968875312E-4</v>
      </c>
      <c r="AC91" s="23" t="s">
        <v>48</v>
      </c>
      <c r="AD91" s="23">
        <v>0</v>
      </c>
      <c r="AE91" s="23">
        <v>-4.3245809960500001E-4</v>
      </c>
      <c r="AF91" s="23" t="s">
        <v>48</v>
      </c>
      <c r="AG91" s="23" t="str">
        <f t="shared" si="15"/>
        <v>pass</v>
      </c>
      <c r="AH91" s="23" t="str">
        <f t="shared" si="16"/>
        <v>pass</v>
      </c>
      <c r="AI91" t="str">
        <f t="shared" si="17"/>
        <v>pass</v>
      </c>
      <c r="AJ91" t="str">
        <f t="shared" si="18"/>
        <v>pass</v>
      </c>
      <c r="AL91" t="str">
        <f t="shared" si="10"/>
        <v>same</v>
      </c>
      <c r="AM91" t="str">
        <f t="shared" si="11"/>
        <v>pass</v>
      </c>
      <c r="AN91" s="3" t="str">
        <f t="shared" si="12"/>
        <v>not exceeded</v>
      </c>
      <c r="AO91" s="3" t="str">
        <f t="shared" si="13"/>
        <v>not exceeded</v>
      </c>
      <c r="AP91" t="str">
        <f t="shared" si="19"/>
        <v>same</v>
      </c>
      <c r="AQ91" t="str">
        <f t="shared" si="14"/>
        <v>same</v>
      </c>
    </row>
    <row r="92" spans="1:43" x14ac:dyDescent="0.3">
      <c r="A92" t="s">
        <v>210</v>
      </c>
      <c r="B92" t="s">
        <v>85</v>
      </c>
      <c r="C92" s="1">
        <v>42307</v>
      </c>
      <c r="D92">
        <v>75</v>
      </c>
      <c r="E92">
        <v>75</v>
      </c>
      <c r="F92" s="23">
        <v>89.568375990199996</v>
      </c>
      <c r="G92" s="23" t="s">
        <v>48</v>
      </c>
      <c r="H92" s="23">
        <v>33168068</v>
      </c>
      <c r="I92" s="23" t="s">
        <v>46</v>
      </c>
      <c r="J92" s="23">
        <v>1381.3797269736799</v>
      </c>
      <c r="K92" s="23" t="s">
        <v>86</v>
      </c>
      <c r="L92" s="23">
        <v>1.5020853863311499E-2</v>
      </c>
      <c r="M92" s="23" t="s">
        <v>48</v>
      </c>
      <c r="N92" s="23">
        <v>89.536715934358298</v>
      </c>
      <c r="O92" s="23" t="s">
        <v>48</v>
      </c>
      <c r="P92" s="23">
        <v>0.94180976081800005</v>
      </c>
      <c r="Q92" s="23">
        <v>0.85</v>
      </c>
      <c r="R92" s="23" t="s">
        <v>48</v>
      </c>
      <c r="S92" s="23">
        <v>0.96026648281100002</v>
      </c>
      <c r="T92" s="23" t="s">
        <v>48</v>
      </c>
      <c r="U92" s="23">
        <v>0.92327191361700001</v>
      </c>
      <c r="V92" s="23" t="s">
        <v>48</v>
      </c>
      <c r="W92" s="23">
        <v>0.84094804639099996</v>
      </c>
      <c r="X92" s="23" t="s">
        <v>48</v>
      </c>
      <c r="Y92" s="24">
        <v>1.9211578159699999E-9</v>
      </c>
      <c r="Z92" s="24">
        <v>1.7277177666400001E-37</v>
      </c>
      <c r="AA92" s="23">
        <v>0</v>
      </c>
      <c r="AB92" s="23">
        <v>-5.3638542418699999E-4</v>
      </c>
      <c r="AC92" s="23" t="s">
        <v>45</v>
      </c>
      <c r="AD92" s="23">
        <v>0</v>
      </c>
      <c r="AE92" s="23">
        <v>-4.63938534634E-4</v>
      </c>
      <c r="AF92" s="23" t="s">
        <v>48</v>
      </c>
      <c r="AG92" s="23" t="str">
        <f t="shared" si="15"/>
        <v>pass</v>
      </c>
      <c r="AH92" s="23" t="str">
        <f t="shared" si="16"/>
        <v>pass</v>
      </c>
      <c r="AI92" t="str">
        <f t="shared" si="17"/>
        <v>pass</v>
      </c>
      <c r="AJ92" t="str">
        <f t="shared" si="18"/>
        <v>pass</v>
      </c>
      <c r="AL92" t="str">
        <f t="shared" si="10"/>
        <v>same</v>
      </c>
      <c r="AM92" t="str">
        <f t="shared" si="11"/>
        <v>pass</v>
      </c>
      <c r="AN92" s="3" t="str">
        <f t="shared" si="12"/>
        <v>not exceeded</v>
      </c>
      <c r="AO92" s="3" t="str">
        <f t="shared" si="13"/>
        <v>not exceeded</v>
      </c>
      <c r="AP92" t="str">
        <f t="shared" si="19"/>
        <v>same</v>
      </c>
      <c r="AQ92" t="str">
        <f t="shared" si="14"/>
        <v>diff</v>
      </c>
    </row>
    <row r="93" spans="1:43" x14ac:dyDescent="0.3">
      <c r="A93" t="s">
        <v>212</v>
      </c>
      <c r="B93" t="s">
        <v>85</v>
      </c>
      <c r="C93" s="1">
        <v>42311</v>
      </c>
      <c r="D93">
        <v>151</v>
      </c>
      <c r="E93">
        <v>151</v>
      </c>
      <c r="F93" s="23">
        <v>96.111128316899993</v>
      </c>
      <c r="G93" s="23" t="s">
        <v>48</v>
      </c>
      <c r="H93" s="23">
        <v>17192399</v>
      </c>
      <c r="I93" s="23" t="s">
        <v>46</v>
      </c>
      <c r="J93" s="23">
        <v>883.23977901785702</v>
      </c>
      <c r="K93" s="23" t="s">
        <v>46</v>
      </c>
      <c r="L93" s="23">
        <v>2.1427964401709399E-2</v>
      </c>
      <c r="M93" s="23" t="s">
        <v>48</v>
      </c>
      <c r="N93" s="23">
        <v>96.091710757170802</v>
      </c>
      <c r="O93" s="23" t="s">
        <v>48</v>
      </c>
      <c r="P93" s="23">
        <v>0.966518060284</v>
      </c>
      <c r="Q93" s="23">
        <v>0.8</v>
      </c>
      <c r="R93" s="23" t="s">
        <v>48</v>
      </c>
      <c r="S93" s="23">
        <v>0.97475738401400003</v>
      </c>
      <c r="T93" s="23" t="s">
        <v>48</v>
      </c>
      <c r="U93" s="23">
        <v>0.95883603727900002</v>
      </c>
      <c r="V93" s="23" t="s">
        <v>48</v>
      </c>
      <c r="W93" s="23">
        <v>0.95412926422199995</v>
      </c>
      <c r="X93" s="23" t="s">
        <v>48</v>
      </c>
      <c r="Y93" s="23">
        <v>6.3959440650300005E-4</v>
      </c>
      <c r="Z93" s="23" t="s">
        <v>61</v>
      </c>
      <c r="AA93" s="23">
        <v>0</v>
      </c>
      <c r="AB93" s="23">
        <v>-2.7215046358399999E-4</v>
      </c>
      <c r="AC93" s="23" t="s">
        <v>48</v>
      </c>
      <c r="AD93" s="23">
        <v>0</v>
      </c>
      <c r="AE93" s="23">
        <v>-3.4015713274300003E-4</v>
      </c>
      <c r="AF93" s="23" t="s">
        <v>48</v>
      </c>
      <c r="AG93" s="23" t="str">
        <f t="shared" si="15"/>
        <v>pass</v>
      </c>
      <c r="AH93" s="23" t="str">
        <f t="shared" si="16"/>
        <v>pass</v>
      </c>
      <c r="AI93" t="str">
        <f t="shared" si="17"/>
        <v>pass</v>
      </c>
      <c r="AJ93" t="str">
        <f t="shared" si="18"/>
        <v>pass</v>
      </c>
      <c r="AL93" t="str">
        <f t="shared" si="10"/>
        <v>same</v>
      </c>
      <c r="AM93" t="str">
        <f t="shared" si="11"/>
        <v>pass</v>
      </c>
      <c r="AN93" s="3" t="str">
        <f t="shared" si="12"/>
        <v>not exceeded</v>
      </c>
      <c r="AO93" s="3" t="str">
        <f t="shared" si="13"/>
        <v>not exceeded</v>
      </c>
      <c r="AP93" t="str">
        <f t="shared" si="19"/>
        <v>same</v>
      </c>
      <c r="AQ93" t="str">
        <f t="shared" si="14"/>
        <v>same</v>
      </c>
    </row>
    <row r="94" spans="1:43" x14ac:dyDescent="0.3">
      <c r="A94" t="s">
        <v>214</v>
      </c>
      <c r="B94" t="s">
        <v>85</v>
      </c>
      <c r="C94" s="1">
        <v>42313</v>
      </c>
      <c r="D94">
        <v>151</v>
      </c>
      <c r="E94">
        <v>151</v>
      </c>
      <c r="F94" s="23">
        <v>96.081219546</v>
      </c>
      <c r="G94" s="23" t="s">
        <v>48</v>
      </c>
      <c r="H94" s="23">
        <v>17316625</v>
      </c>
      <c r="I94" s="23" t="s">
        <v>46</v>
      </c>
      <c r="J94" s="23">
        <v>888.56528125</v>
      </c>
      <c r="K94" s="23" t="s">
        <v>46</v>
      </c>
      <c r="L94" s="23">
        <v>2.4517491813357099E-2</v>
      </c>
      <c r="M94" s="23" t="s">
        <v>48</v>
      </c>
      <c r="N94" s="23">
        <v>96.175316947854895</v>
      </c>
      <c r="O94" s="23" t="s">
        <v>48</v>
      </c>
      <c r="P94" s="23">
        <v>0.96612703804199995</v>
      </c>
      <c r="Q94" s="23">
        <v>0.8</v>
      </c>
      <c r="R94" s="23" t="s">
        <v>48</v>
      </c>
      <c r="S94" s="23">
        <v>0.976680058874</v>
      </c>
      <c r="T94" s="23" t="s">
        <v>48</v>
      </c>
      <c r="U94" s="23">
        <v>0.95674864874300003</v>
      </c>
      <c r="V94" s="23" t="s">
        <v>48</v>
      </c>
      <c r="W94" s="23">
        <v>0.84094804639099996</v>
      </c>
      <c r="X94" s="23" t="s">
        <v>48</v>
      </c>
      <c r="Y94" s="24">
        <v>7.3533420561600004E-9</v>
      </c>
      <c r="Z94" s="24">
        <v>2.5765698485899999E-25</v>
      </c>
      <c r="AA94" s="23">
        <v>0</v>
      </c>
      <c r="AB94" s="23">
        <v>-2.03369706953E-4</v>
      </c>
      <c r="AC94" s="23" t="s">
        <v>48</v>
      </c>
      <c r="AD94" s="23">
        <v>0</v>
      </c>
      <c r="AE94" s="23">
        <v>-2.7243497771200001E-4</v>
      </c>
      <c r="AF94" s="23" t="s">
        <v>48</v>
      </c>
      <c r="AG94" s="23" t="str">
        <f t="shared" si="15"/>
        <v>pass</v>
      </c>
      <c r="AH94" s="23" t="str">
        <f t="shared" si="16"/>
        <v>pass</v>
      </c>
      <c r="AI94" t="str">
        <f t="shared" si="17"/>
        <v>pass</v>
      </c>
      <c r="AJ94" t="str">
        <f t="shared" si="18"/>
        <v>pass</v>
      </c>
      <c r="AL94" t="str">
        <f t="shared" si="10"/>
        <v>same</v>
      </c>
      <c r="AM94" t="str">
        <f t="shared" si="11"/>
        <v>pass</v>
      </c>
      <c r="AN94" s="3" t="str">
        <f t="shared" si="12"/>
        <v>not exceeded</v>
      </c>
      <c r="AO94" s="3" t="str">
        <f t="shared" si="13"/>
        <v>not exceeded</v>
      </c>
      <c r="AP94" t="str">
        <f t="shared" si="19"/>
        <v>same</v>
      </c>
      <c r="AQ94" t="str">
        <f t="shared" si="14"/>
        <v>same</v>
      </c>
    </row>
    <row r="95" spans="1:43" x14ac:dyDescent="0.3">
      <c r="A95" t="s">
        <v>216</v>
      </c>
      <c r="B95" t="s">
        <v>85</v>
      </c>
      <c r="C95" s="1">
        <v>42324</v>
      </c>
      <c r="D95">
        <v>151</v>
      </c>
      <c r="E95">
        <v>151</v>
      </c>
      <c r="F95" s="23">
        <v>95.130298117300001</v>
      </c>
      <c r="G95" s="23" t="s">
        <v>48</v>
      </c>
      <c r="H95" s="23">
        <v>13144452</v>
      </c>
      <c r="I95" s="23" t="s">
        <v>46</v>
      </c>
      <c r="J95" s="23">
        <v>672.69443303571404</v>
      </c>
      <c r="K95" s="23" t="s">
        <v>46</v>
      </c>
      <c r="L95" s="23">
        <v>7.4364927325572996E-2</v>
      </c>
      <c r="M95" s="23" t="s">
        <v>48</v>
      </c>
      <c r="N95" s="23">
        <v>94.889837077204106</v>
      </c>
      <c r="O95" s="23" t="s">
        <v>48</v>
      </c>
      <c r="P95" s="23">
        <v>0.95686926082400003</v>
      </c>
      <c r="Q95" s="23">
        <v>0.8</v>
      </c>
      <c r="R95" s="23" t="s">
        <v>48</v>
      </c>
      <c r="S95" s="23">
        <v>0.96856633319499996</v>
      </c>
      <c r="T95" s="23" t="s">
        <v>48</v>
      </c>
      <c r="U95" s="23">
        <v>0.94432334499699999</v>
      </c>
      <c r="V95" s="23" t="s">
        <v>48</v>
      </c>
      <c r="W95" s="23">
        <v>0.95412926422199995</v>
      </c>
      <c r="X95" s="23" t="s">
        <v>48</v>
      </c>
      <c r="Y95" s="23">
        <v>1.61972415831E-3</v>
      </c>
      <c r="Z95" s="24">
        <v>1.4816734641900001E-6</v>
      </c>
      <c r="AA95" s="23">
        <v>0</v>
      </c>
      <c r="AB95" s="23">
        <v>-2.9535373924200001E-4</v>
      </c>
      <c r="AC95" s="23" t="s">
        <v>48</v>
      </c>
      <c r="AD95" s="23">
        <v>0</v>
      </c>
      <c r="AE95" s="23">
        <v>-5.3053691604399995E-4</v>
      </c>
      <c r="AF95" s="23" t="s">
        <v>45</v>
      </c>
      <c r="AG95" s="23" t="str">
        <f t="shared" si="15"/>
        <v>pass</v>
      </c>
      <c r="AH95" s="23" t="str">
        <f t="shared" si="16"/>
        <v>pass</v>
      </c>
      <c r="AI95" t="str">
        <f t="shared" si="17"/>
        <v>pass</v>
      </c>
      <c r="AJ95" t="str">
        <f t="shared" si="18"/>
        <v>pass</v>
      </c>
      <c r="AL95" t="str">
        <f t="shared" si="10"/>
        <v>same</v>
      </c>
      <c r="AM95" t="str">
        <f t="shared" si="11"/>
        <v>pass</v>
      </c>
      <c r="AN95" s="3" t="str">
        <f t="shared" si="12"/>
        <v>not exceeded</v>
      </c>
      <c r="AO95" s="3" t="str">
        <f t="shared" si="13"/>
        <v>not exceeded</v>
      </c>
      <c r="AP95" t="str">
        <f t="shared" si="19"/>
        <v>same</v>
      </c>
      <c r="AQ95" t="str">
        <f t="shared" si="14"/>
        <v>diff</v>
      </c>
    </row>
    <row r="96" spans="1:43" x14ac:dyDescent="0.3">
      <c r="A96" t="s">
        <v>217</v>
      </c>
      <c r="B96" t="s">
        <v>43</v>
      </c>
      <c r="C96" s="1">
        <v>42325</v>
      </c>
      <c r="D96">
        <v>151</v>
      </c>
      <c r="E96">
        <v>151</v>
      </c>
      <c r="F96" s="23">
        <v>87.000475973099995</v>
      </c>
      <c r="G96" s="23" t="s">
        <v>48</v>
      </c>
      <c r="H96" s="23">
        <v>16509092</v>
      </c>
      <c r="I96" s="23" t="s">
        <v>46</v>
      </c>
      <c r="J96" s="23">
        <v>884.22564062499998</v>
      </c>
      <c r="K96" s="23" t="s">
        <v>58</v>
      </c>
      <c r="L96" s="23">
        <v>2.4563121419205101E-2</v>
      </c>
      <c r="M96" s="23" t="s">
        <v>48</v>
      </c>
      <c r="N96" s="23">
        <v>86.791863525070696</v>
      </c>
      <c r="O96" s="23" t="s">
        <v>48</v>
      </c>
      <c r="P96" s="23">
        <v>0.86377378024200002</v>
      </c>
      <c r="Q96" s="23">
        <v>0.8</v>
      </c>
      <c r="R96" s="23" t="s">
        <v>48</v>
      </c>
      <c r="S96" s="23">
        <v>0.90420268607900001</v>
      </c>
      <c r="T96" s="23" t="s">
        <v>48</v>
      </c>
      <c r="U96" s="23">
        <v>0.82099790669999995</v>
      </c>
      <c r="V96" s="23" t="s">
        <v>48</v>
      </c>
      <c r="W96" s="23">
        <v>0.84094804639099996</v>
      </c>
      <c r="X96" s="23" t="s">
        <v>48</v>
      </c>
      <c r="Y96" s="24">
        <v>8.6280208173900004E-16</v>
      </c>
      <c r="Z96" s="23" t="s">
        <v>61</v>
      </c>
      <c r="AA96" s="23">
        <v>0</v>
      </c>
      <c r="AB96" s="23">
        <v>-1.22352789352E-3</v>
      </c>
      <c r="AC96" s="23" t="s">
        <v>45</v>
      </c>
      <c r="AD96" s="23">
        <v>1</v>
      </c>
      <c r="AE96" s="23">
        <v>-6.3026337542199996E-4</v>
      </c>
      <c r="AF96" s="23" t="s">
        <v>45</v>
      </c>
      <c r="AG96" s="23" t="str">
        <f t="shared" si="15"/>
        <v>pass</v>
      </c>
      <c r="AH96" s="23" t="str">
        <f t="shared" si="16"/>
        <v>pass</v>
      </c>
      <c r="AI96" t="str">
        <f t="shared" si="17"/>
        <v>pass</v>
      </c>
      <c r="AJ96" t="str">
        <f t="shared" si="18"/>
        <v>pass</v>
      </c>
      <c r="AL96" t="str">
        <f t="shared" si="10"/>
        <v>same</v>
      </c>
      <c r="AM96" t="str">
        <f t="shared" si="11"/>
        <v>pass</v>
      </c>
      <c r="AN96" s="3" t="str">
        <f t="shared" si="12"/>
        <v>not exceeded</v>
      </c>
      <c r="AO96" s="3" t="str">
        <f t="shared" si="13"/>
        <v>not exceeded</v>
      </c>
      <c r="AP96" t="str">
        <f t="shared" si="19"/>
        <v>same</v>
      </c>
      <c r="AQ96" t="str">
        <f t="shared" si="14"/>
        <v>same</v>
      </c>
    </row>
    <row r="97" spans="1:43" x14ac:dyDescent="0.3">
      <c r="A97" t="s">
        <v>219</v>
      </c>
      <c r="B97" t="s">
        <v>85</v>
      </c>
      <c r="C97" s="1">
        <v>42325</v>
      </c>
      <c r="D97">
        <v>151</v>
      </c>
      <c r="E97">
        <v>151</v>
      </c>
      <c r="F97" s="23">
        <v>94.224134848299997</v>
      </c>
      <c r="G97" s="23" t="s">
        <v>48</v>
      </c>
      <c r="H97" s="23">
        <v>17785498</v>
      </c>
      <c r="I97" s="23" t="s">
        <v>46</v>
      </c>
      <c r="J97" s="23">
        <v>905.306680803571</v>
      </c>
      <c r="K97" s="23" t="s">
        <v>46</v>
      </c>
      <c r="L97" s="23">
        <v>3.0670284097794102E-2</v>
      </c>
      <c r="M97" s="23" t="s">
        <v>48</v>
      </c>
      <c r="N97" s="23">
        <v>94.254515688810798</v>
      </c>
      <c r="O97" s="23" t="s">
        <v>48</v>
      </c>
      <c r="P97" s="23">
        <v>0.88312797251800002</v>
      </c>
      <c r="Q97" s="23">
        <v>0.8</v>
      </c>
      <c r="R97" s="23" t="s">
        <v>48</v>
      </c>
      <c r="S97" s="23">
        <v>0.91617358685600003</v>
      </c>
      <c r="T97" s="23" t="s">
        <v>48</v>
      </c>
      <c r="U97" s="23">
        <v>0.84833383068599999</v>
      </c>
      <c r="V97" s="23" t="s">
        <v>48</v>
      </c>
      <c r="W97" s="23">
        <v>0.84094804639099996</v>
      </c>
      <c r="X97" s="23" t="s">
        <v>48</v>
      </c>
      <c r="Y97" s="24">
        <v>7.95924257282E-12</v>
      </c>
      <c r="Z97" s="23" t="s">
        <v>61</v>
      </c>
      <c r="AA97" s="23">
        <v>0</v>
      </c>
      <c r="AB97" s="23">
        <v>-1.2532240966400001E-3</v>
      </c>
      <c r="AC97" s="23" t="s">
        <v>45</v>
      </c>
      <c r="AD97" s="23">
        <v>0</v>
      </c>
      <c r="AE97" s="23">
        <v>-7.2137684343300001E-4</v>
      </c>
      <c r="AF97" s="23" t="s">
        <v>45</v>
      </c>
      <c r="AG97" s="23" t="str">
        <f t="shared" si="15"/>
        <v>pass</v>
      </c>
      <c r="AH97" s="23" t="str">
        <f t="shared" si="16"/>
        <v>pass</v>
      </c>
      <c r="AI97" t="str">
        <f t="shared" si="17"/>
        <v>pass</v>
      </c>
      <c r="AJ97" t="str">
        <f t="shared" si="18"/>
        <v>pass</v>
      </c>
      <c r="AL97" t="str">
        <f t="shared" si="10"/>
        <v>same</v>
      </c>
      <c r="AM97" t="str">
        <f t="shared" si="11"/>
        <v>pass</v>
      </c>
      <c r="AN97" s="3" t="str">
        <f t="shared" si="12"/>
        <v>not exceeded</v>
      </c>
      <c r="AO97" s="3" t="str">
        <f t="shared" si="13"/>
        <v>not exceeded</v>
      </c>
      <c r="AP97" t="str">
        <f t="shared" si="19"/>
        <v>same</v>
      </c>
      <c r="AQ97" t="str">
        <f t="shared" si="14"/>
        <v>same</v>
      </c>
    </row>
    <row r="98" spans="1:43" x14ac:dyDescent="0.3">
      <c r="A98" t="s">
        <v>221</v>
      </c>
      <c r="B98" t="s">
        <v>85</v>
      </c>
      <c r="C98" s="1">
        <v>42333</v>
      </c>
      <c r="D98">
        <v>151</v>
      </c>
      <c r="E98">
        <v>151</v>
      </c>
      <c r="F98" s="23">
        <v>96.650448531699993</v>
      </c>
      <c r="G98" s="23" t="s">
        <v>48</v>
      </c>
      <c r="H98" s="23">
        <v>3965190</v>
      </c>
      <c r="I98" s="23" t="s">
        <v>46</v>
      </c>
      <c r="J98" s="23">
        <v>201.24813058035701</v>
      </c>
      <c r="K98" s="23" t="s">
        <v>47</v>
      </c>
      <c r="L98" s="23">
        <v>2.8119631971761198E-2</v>
      </c>
      <c r="M98" s="23" t="s">
        <v>48</v>
      </c>
      <c r="N98" s="23">
        <v>96.938059891006901</v>
      </c>
      <c r="O98" s="23" t="s">
        <v>48</v>
      </c>
      <c r="P98" s="23">
        <v>0.97422849212200002</v>
      </c>
      <c r="Q98" s="23">
        <v>0.8</v>
      </c>
      <c r="R98" s="23" t="s">
        <v>48</v>
      </c>
      <c r="S98" s="23">
        <v>0.98297268736099996</v>
      </c>
      <c r="T98" s="23" t="s">
        <v>48</v>
      </c>
      <c r="U98" s="23">
        <v>0.96916229046199998</v>
      </c>
      <c r="V98" s="23" t="s">
        <v>48</v>
      </c>
      <c r="W98" s="23">
        <v>0.67793689645199995</v>
      </c>
      <c r="X98" s="23" t="s">
        <v>48</v>
      </c>
      <c r="Y98" s="23">
        <v>6.9973928865599999E-2</v>
      </c>
      <c r="Z98" s="23">
        <v>3.0109458366300002E-3</v>
      </c>
      <c r="AA98" s="23">
        <v>0</v>
      </c>
      <c r="AB98" s="23">
        <v>-1.9200588731099999E-4</v>
      </c>
      <c r="AC98" s="23" t="s">
        <v>48</v>
      </c>
      <c r="AD98" s="23">
        <v>0</v>
      </c>
      <c r="AE98" s="23">
        <v>-3.23958042078E-4</v>
      </c>
      <c r="AF98" s="23" t="s">
        <v>48</v>
      </c>
      <c r="AG98" s="23" t="str">
        <f t="shared" si="15"/>
        <v>fail</v>
      </c>
      <c r="AH98" s="23" t="str">
        <f t="shared" si="16"/>
        <v>fail</v>
      </c>
      <c r="AI98" t="str">
        <f t="shared" si="17"/>
        <v>pass</v>
      </c>
      <c r="AJ98" t="str">
        <f t="shared" si="18"/>
        <v>pass</v>
      </c>
      <c r="AL98" t="str">
        <f t="shared" si="10"/>
        <v>same</v>
      </c>
      <c r="AM98" t="str">
        <f t="shared" si="11"/>
        <v>pass</v>
      </c>
      <c r="AN98" s="3" t="str">
        <f t="shared" si="12"/>
        <v>not exceeded</v>
      </c>
      <c r="AO98" s="3" t="str">
        <f t="shared" si="13"/>
        <v>not exceeded</v>
      </c>
      <c r="AP98" t="str">
        <f t="shared" si="19"/>
        <v>same</v>
      </c>
      <c r="AQ98" t="str">
        <f t="shared" si="14"/>
        <v>same</v>
      </c>
    </row>
    <row r="99" spans="1:43" x14ac:dyDescent="0.3">
      <c r="A99" t="s">
        <v>223</v>
      </c>
      <c r="B99" t="s">
        <v>43</v>
      </c>
      <c r="C99" s="1">
        <v>42334</v>
      </c>
      <c r="D99">
        <v>75</v>
      </c>
      <c r="E99">
        <v>75</v>
      </c>
      <c r="F99" s="23">
        <v>88.047697045299998</v>
      </c>
      <c r="G99" s="23" t="s">
        <v>48</v>
      </c>
      <c r="H99" s="23">
        <v>24133209</v>
      </c>
      <c r="I99" s="23" t="s">
        <v>46</v>
      </c>
      <c r="J99" s="23">
        <v>1032.20914967105</v>
      </c>
      <c r="K99" s="23" t="s">
        <v>46</v>
      </c>
      <c r="L99" s="23">
        <v>1.72888513177742E-2</v>
      </c>
      <c r="M99" s="23" t="s">
        <v>48</v>
      </c>
      <c r="N99" s="23">
        <v>87.583847237615799</v>
      </c>
      <c r="O99" s="23" t="s">
        <v>48</v>
      </c>
      <c r="P99" s="23">
        <v>0.95346235491599995</v>
      </c>
      <c r="Q99" s="23">
        <v>0.85</v>
      </c>
      <c r="R99" s="23" t="s">
        <v>48</v>
      </c>
      <c r="S99" s="23">
        <v>0.96296250697499997</v>
      </c>
      <c r="T99" s="23" t="s">
        <v>48</v>
      </c>
      <c r="U99" s="23">
        <v>0.94322865116400001</v>
      </c>
      <c r="V99" s="23" t="s">
        <v>48</v>
      </c>
      <c r="W99" s="23">
        <v>0.84094804639099996</v>
      </c>
      <c r="X99" s="23" t="s">
        <v>48</v>
      </c>
      <c r="Y99" s="23">
        <v>9.3828925755000001E-2</v>
      </c>
      <c r="Z99" s="24">
        <v>1.6996204496300001E-15</v>
      </c>
      <c r="AA99" s="23">
        <v>0</v>
      </c>
      <c r="AB99" s="23">
        <v>-4.8859641163699998E-4</v>
      </c>
      <c r="AC99" s="23" t="s">
        <v>48</v>
      </c>
      <c r="AD99" s="23">
        <v>0</v>
      </c>
      <c r="AE99" s="23">
        <v>-4.7967790655300001E-4</v>
      </c>
      <c r="AF99" s="23" t="s">
        <v>48</v>
      </c>
      <c r="AG99" s="23" t="str">
        <f t="shared" si="15"/>
        <v>pass</v>
      </c>
      <c r="AH99" s="23" t="str">
        <f t="shared" si="16"/>
        <v>pass</v>
      </c>
      <c r="AI99" t="str">
        <f t="shared" si="17"/>
        <v>pass</v>
      </c>
      <c r="AJ99" t="str">
        <f t="shared" si="18"/>
        <v>pass</v>
      </c>
      <c r="AL99" t="str">
        <f t="shared" si="10"/>
        <v>same</v>
      </c>
      <c r="AM99" t="str">
        <f t="shared" si="11"/>
        <v>pass</v>
      </c>
      <c r="AN99" s="3" t="str">
        <f t="shared" si="12"/>
        <v>not exceeded</v>
      </c>
      <c r="AO99" s="3" t="str">
        <f t="shared" si="13"/>
        <v>not exceeded</v>
      </c>
      <c r="AP99" t="str">
        <f t="shared" si="19"/>
        <v>same</v>
      </c>
      <c r="AQ99" t="str">
        <f t="shared" si="14"/>
        <v>same</v>
      </c>
    </row>
    <row r="100" spans="1:43" x14ac:dyDescent="0.3">
      <c r="A100" t="s">
        <v>224</v>
      </c>
      <c r="B100" t="s">
        <v>85</v>
      </c>
      <c r="C100" s="1">
        <v>42334</v>
      </c>
      <c r="D100">
        <v>75</v>
      </c>
      <c r="E100">
        <v>75</v>
      </c>
      <c r="F100" s="23">
        <v>94.021732596899994</v>
      </c>
      <c r="G100" s="23" t="s">
        <v>48</v>
      </c>
      <c r="H100" s="23">
        <v>24949166</v>
      </c>
      <c r="I100" s="23" t="s">
        <v>46</v>
      </c>
      <c r="J100" s="23">
        <v>1025.48290789473</v>
      </c>
      <c r="K100" s="23" t="s">
        <v>46</v>
      </c>
      <c r="L100" s="23">
        <v>2.96555274429329E-2</v>
      </c>
      <c r="M100" s="23" t="s">
        <v>48</v>
      </c>
      <c r="N100" s="23">
        <v>93.808298572190907</v>
      </c>
      <c r="O100" s="23" t="s">
        <v>48</v>
      </c>
      <c r="P100" s="23">
        <v>0.96822286133400004</v>
      </c>
      <c r="Q100" s="23">
        <v>0.85</v>
      </c>
      <c r="R100" s="23" t="s">
        <v>48</v>
      </c>
      <c r="S100" s="23">
        <v>0.97531885434599996</v>
      </c>
      <c r="T100" s="23" t="s">
        <v>48</v>
      </c>
      <c r="U100" s="23">
        <v>0.96184616191200001</v>
      </c>
      <c r="V100" s="23" t="s">
        <v>48</v>
      </c>
      <c r="W100" s="23">
        <v>0.95412926422199995</v>
      </c>
      <c r="X100" s="23" t="s">
        <v>48</v>
      </c>
      <c r="Y100" s="23">
        <v>0.19219668032600001</v>
      </c>
      <c r="Z100" s="23" t="s">
        <v>61</v>
      </c>
      <c r="AA100" s="23">
        <v>0</v>
      </c>
      <c r="AB100" s="23">
        <v>-3.0116585208799998E-4</v>
      </c>
      <c r="AC100" s="23" t="s">
        <v>48</v>
      </c>
      <c r="AD100" s="23">
        <v>0</v>
      </c>
      <c r="AE100" s="23">
        <v>-3.3189306389299998E-4</v>
      </c>
      <c r="AF100" s="23" t="s">
        <v>48</v>
      </c>
      <c r="AG100" s="23" t="str">
        <f t="shared" si="15"/>
        <v>pass</v>
      </c>
      <c r="AH100" s="23" t="str">
        <f t="shared" si="16"/>
        <v>pass</v>
      </c>
      <c r="AI100" t="str">
        <f t="shared" si="17"/>
        <v>pass</v>
      </c>
      <c r="AJ100" t="str">
        <f t="shared" si="18"/>
        <v>pass</v>
      </c>
      <c r="AL100" t="str">
        <f t="shared" si="10"/>
        <v>same</v>
      </c>
      <c r="AM100" t="str">
        <f t="shared" si="11"/>
        <v>pass</v>
      </c>
      <c r="AN100" s="3" t="str">
        <f t="shared" si="12"/>
        <v>not exceeded</v>
      </c>
      <c r="AO100" s="3" t="str">
        <f t="shared" si="13"/>
        <v>not exceeded</v>
      </c>
      <c r="AP100" t="str">
        <f t="shared" si="19"/>
        <v>same</v>
      </c>
      <c r="AQ100" t="str">
        <f t="shared" si="14"/>
        <v>same</v>
      </c>
    </row>
    <row r="101" spans="1:43" x14ac:dyDescent="0.3">
      <c r="A101" t="s">
        <v>226</v>
      </c>
      <c r="B101" t="s">
        <v>43</v>
      </c>
      <c r="C101" s="1">
        <v>42335</v>
      </c>
      <c r="D101">
        <v>75</v>
      </c>
      <c r="E101">
        <v>75</v>
      </c>
      <c r="F101" s="23">
        <v>90.538954495200002</v>
      </c>
      <c r="G101" s="23" t="s">
        <v>48</v>
      </c>
      <c r="H101" s="23">
        <v>24073552</v>
      </c>
      <c r="I101" s="23" t="s">
        <v>46</v>
      </c>
      <c r="J101" s="23">
        <v>1002.82648190789</v>
      </c>
      <c r="K101" s="23" t="s">
        <v>46</v>
      </c>
      <c r="L101" s="23">
        <v>2.2959187527919599E-2</v>
      </c>
      <c r="M101" s="23" t="s">
        <v>48</v>
      </c>
      <c r="N101" s="23">
        <v>90.088876565124906</v>
      </c>
      <c r="O101" s="23" t="s">
        <v>48</v>
      </c>
      <c r="P101" s="23">
        <v>0.95458333093900005</v>
      </c>
      <c r="Q101" s="23">
        <v>0.85</v>
      </c>
      <c r="R101" s="23" t="s">
        <v>48</v>
      </c>
      <c r="S101" s="23">
        <v>0.96258212276599997</v>
      </c>
      <c r="T101" s="23" t="s">
        <v>48</v>
      </c>
      <c r="U101" s="23">
        <v>0.94624984464299999</v>
      </c>
      <c r="V101" s="23" t="s">
        <v>48</v>
      </c>
      <c r="W101" s="23">
        <v>0.95412926422199995</v>
      </c>
      <c r="X101" s="23" t="s">
        <v>48</v>
      </c>
      <c r="Y101" s="23">
        <v>0.124299908284</v>
      </c>
      <c r="Z101" s="23" t="s">
        <v>61</v>
      </c>
      <c r="AA101" s="23">
        <v>0</v>
      </c>
      <c r="AB101" s="23">
        <v>-5.7536143345700004E-4</v>
      </c>
      <c r="AC101" s="23" t="s">
        <v>45</v>
      </c>
      <c r="AD101" s="23">
        <v>0</v>
      </c>
      <c r="AE101" s="23">
        <v>-5.1622232529299999E-4</v>
      </c>
      <c r="AF101" s="23" t="s">
        <v>45</v>
      </c>
      <c r="AG101" s="23" t="str">
        <f t="shared" si="15"/>
        <v>pass</v>
      </c>
      <c r="AH101" s="23" t="str">
        <f t="shared" si="16"/>
        <v>pass</v>
      </c>
      <c r="AI101" t="str">
        <f t="shared" si="17"/>
        <v>pass</v>
      </c>
      <c r="AJ101" t="str">
        <f t="shared" si="18"/>
        <v>pass</v>
      </c>
      <c r="AL101" t="str">
        <f t="shared" si="10"/>
        <v>same</v>
      </c>
      <c r="AM101" t="str">
        <f t="shared" si="11"/>
        <v>pass</v>
      </c>
      <c r="AN101" s="3" t="str">
        <f t="shared" si="12"/>
        <v>not exceeded</v>
      </c>
      <c r="AO101" s="3" t="str">
        <f t="shared" si="13"/>
        <v>not exceeded</v>
      </c>
      <c r="AP101" t="str">
        <f t="shared" si="19"/>
        <v>same</v>
      </c>
      <c r="AQ101" t="str">
        <f t="shared" si="14"/>
        <v>same</v>
      </c>
    </row>
    <row r="102" spans="1:43" x14ac:dyDescent="0.3">
      <c r="A102" t="s">
        <v>227</v>
      </c>
      <c r="B102" t="s">
        <v>85</v>
      </c>
      <c r="C102" s="1">
        <v>42339</v>
      </c>
      <c r="D102">
        <v>151</v>
      </c>
      <c r="E102">
        <v>151</v>
      </c>
      <c r="F102" s="23">
        <v>93.147036526799994</v>
      </c>
      <c r="G102" s="23" t="s">
        <v>48</v>
      </c>
      <c r="H102" s="23">
        <v>20354768</v>
      </c>
      <c r="I102" s="23" t="s">
        <v>46</v>
      </c>
      <c r="J102" s="23">
        <v>1062.14038616071</v>
      </c>
      <c r="K102" s="23" t="s">
        <v>58</v>
      </c>
      <c r="L102" s="23">
        <v>1.99289816362637E-2</v>
      </c>
      <c r="M102" s="23" t="s">
        <v>48</v>
      </c>
      <c r="N102" s="23">
        <v>93.627715041332905</v>
      </c>
      <c r="O102" s="23" t="s">
        <v>48</v>
      </c>
      <c r="P102" s="23">
        <v>0.95728713036900004</v>
      </c>
      <c r="Q102" s="23">
        <v>0.8</v>
      </c>
      <c r="R102" s="23" t="s">
        <v>48</v>
      </c>
      <c r="S102" s="23">
        <v>0.96997237187999996</v>
      </c>
      <c r="T102" s="23" t="s">
        <v>48</v>
      </c>
      <c r="U102" s="23">
        <v>0.944853730429</v>
      </c>
      <c r="V102" s="23" t="s">
        <v>48</v>
      </c>
      <c r="W102" s="23">
        <v>0.95412926422199995</v>
      </c>
      <c r="X102" s="23" t="s">
        <v>48</v>
      </c>
      <c r="Y102" s="24">
        <v>2.00417094754E-9</v>
      </c>
      <c r="Z102" s="23" t="s">
        <v>61</v>
      </c>
      <c r="AA102" s="23">
        <v>0</v>
      </c>
      <c r="AB102" s="23">
        <v>-2.20884542176E-4</v>
      </c>
      <c r="AC102" s="23" t="s">
        <v>48</v>
      </c>
      <c r="AD102" s="23">
        <v>0</v>
      </c>
      <c r="AE102" s="23">
        <v>-3.64600697324E-4</v>
      </c>
      <c r="AF102" s="23" t="s">
        <v>48</v>
      </c>
      <c r="AG102" s="23" t="str">
        <f t="shared" si="15"/>
        <v>pass</v>
      </c>
      <c r="AH102" s="23" t="str">
        <f t="shared" si="16"/>
        <v>pass</v>
      </c>
      <c r="AI102" t="str">
        <f t="shared" si="17"/>
        <v>pass</v>
      </c>
      <c r="AJ102" t="str">
        <f t="shared" si="18"/>
        <v>pass</v>
      </c>
      <c r="AL102" t="str">
        <f t="shared" si="10"/>
        <v>same</v>
      </c>
      <c r="AM102" t="str">
        <f t="shared" si="11"/>
        <v>pass</v>
      </c>
      <c r="AN102" s="3" t="str">
        <f t="shared" si="12"/>
        <v>not exceeded</v>
      </c>
      <c r="AO102" s="3" t="str">
        <f t="shared" si="13"/>
        <v>not exceeded</v>
      </c>
      <c r="AP102" t="str">
        <f t="shared" si="19"/>
        <v>same</v>
      </c>
      <c r="AQ102" t="str">
        <f t="shared" si="14"/>
        <v>same</v>
      </c>
    </row>
    <row r="103" spans="1:43" x14ac:dyDescent="0.3">
      <c r="A103" t="s">
        <v>228</v>
      </c>
      <c r="B103" t="s">
        <v>43</v>
      </c>
      <c r="C103" s="1">
        <v>42341</v>
      </c>
      <c r="D103">
        <v>151</v>
      </c>
      <c r="E103">
        <v>151</v>
      </c>
      <c r="F103" s="23">
        <v>86.162169955099998</v>
      </c>
      <c r="G103" s="23" t="s">
        <v>48</v>
      </c>
      <c r="H103" s="23">
        <v>16734072</v>
      </c>
      <c r="I103" s="23" t="s">
        <v>46</v>
      </c>
      <c r="J103" s="23">
        <v>890.06572991071403</v>
      </c>
      <c r="K103" s="23" t="s">
        <v>58</v>
      </c>
      <c r="L103" s="23">
        <v>4.8268859126876999E-2</v>
      </c>
      <c r="M103" s="23" t="s">
        <v>48</v>
      </c>
      <c r="N103" s="23">
        <v>84.236135601334993</v>
      </c>
      <c r="O103" s="23" t="s">
        <v>48</v>
      </c>
      <c r="P103" s="23">
        <v>0.92677964221800002</v>
      </c>
      <c r="Q103" s="23">
        <v>0.8</v>
      </c>
      <c r="R103" s="23" t="s">
        <v>48</v>
      </c>
      <c r="S103" s="23">
        <v>0.94416356280400004</v>
      </c>
      <c r="T103" s="23" t="s">
        <v>48</v>
      </c>
      <c r="U103" s="23">
        <v>0.90681103711199995</v>
      </c>
      <c r="V103" s="23" t="s">
        <v>48</v>
      </c>
      <c r="W103" s="23">
        <v>0.95412926422199995</v>
      </c>
      <c r="X103" s="23" t="s">
        <v>48</v>
      </c>
      <c r="Y103" s="24">
        <v>1.2133542212599999E-6</v>
      </c>
      <c r="Z103" s="23" t="s">
        <v>61</v>
      </c>
      <c r="AA103" s="23">
        <v>0</v>
      </c>
      <c r="AB103" s="23">
        <v>-3.6369716406300001E-4</v>
      </c>
      <c r="AC103" s="23" t="s">
        <v>48</v>
      </c>
      <c r="AD103" s="23">
        <v>0</v>
      </c>
      <c r="AE103" s="23">
        <v>-6.50958249542E-4</v>
      </c>
      <c r="AF103" s="23" t="s">
        <v>45</v>
      </c>
      <c r="AG103" s="23" t="str">
        <f t="shared" si="15"/>
        <v>pass</v>
      </c>
      <c r="AH103" s="23" t="str">
        <f t="shared" si="16"/>
        <v>pass</v>
      </c>
      <c r="AI103" t="str">
        <f t="shared" si="17"/>
        <v>pass</v>
      </c>
      <c r="AJ103" t="str">
        <f t="shared" si="18"/>
        <v>pass</v>
      </c>
      <c r="AL103" t="str">
        <f t="shared" si="10"/>
        <v>same</v>
      </c>
      <c r="AM103" t="str">
        <f t="shared" si="11"/>
        <v>pass</v>
      </c>
      <c r="AN103" s="3" t="str">
        <f t="shared" si="12"/>
        <v>not exceeded</v>
      </c>
      <c r="AO103" s="3" t="str">
        <f t="shared" si="13"/>
        <v>not exceeded</v>
      </c>
      <c r="AP103" t="str">
        <f t="shared" si="19"/>
        <v>same</v>
      </c>
      <c r="AQ103" t="str">
        <f t="shared" si="14"/>
        <v>diff</v>
      </c>
    </row>
    <row r="104" spans="1:43" x14ac:dyDescent="0.3">
      <c r="A104" t="s">
        <v>230</v>
      </c>
      <c r="B104" t="s">
        <v>43</v>
      </c>
      <c r="C104" s="1">
        <v>42346</v>
      </c>
      <c r="D104">
        <v>151</v>
      </c>
      <c r="E104">
        <v>151</v>
      </c>
      <c r="F104" s="23">
        <v>97.440917600600002</v>
      </c>
      <c r="G104" s="23" t="s">
        <v>48</v>
      </c>
      <c r="H104" s="23">
        <v>5807543</v>
      </c>
      <c r="I104" s="23" t="s">
        <v>46</v>
      </c>
      <c r="J104" s="23">
        <v>293.20638392857097</v>
      </c>
      <c r="K104" s="23" t="s">
        <v>47</v>
      </c>
      <c r="L104" s="23">
        <v>3.6816969560701199E-2</v>
      </c>
      <c r="M104" s="23" t="s">
        <v>48</v>
      </c>
      <c r="N104" s="23">
        <v>97.448568300021606</v>
      </c>
      <c r="O104" s="23" t="s">
        <v>48</v>
      </c>
      <c r="P104" s="23">
        <v>0.96505398573599999</v>
      </c>
      <c r="Q104" s="23">
        <v>0.8</v>
      </c>
      <c r="R104" s="23" t="s">
        <v>48</v>
      </c>
      <c r="S104" s="23">
        <v>0.97299516136399999</v>
      </c>
      <c r="T104" s="23" t="s">
        <v>48</v>
      </c>
      <c r="U104" s="23">
        <v>0.957859050293</v>
      </c>
      <c r="V104" s="23" t="s">
        <v>48</v>
      </c>
      <c r="W104" s="23">
        <v>0.95412926422199995</v>
      </c>
      <c r="X104" s="23" t="s">
        <v>48</v>
      </c>
      <c r="Y104" s="23">
        <v>0.129368767833</v>
      </c>
      <c r="Z104" s="23" t="s">
        <v>61</v>
      </c>
      <c r="AA104" s="23">
        <v>0</v>
      </c>
      <c r="AB104" s="23">
        <v>-3.6542158271799999E-4</v>
      </c>
      <c r="AC104" s="23" t="s">
        <v>48</v>
      </c>
      <c r="AD104" s="23">
        <v>0</v>
      </c>
      <c r="AE104" s="23">
        <v>-4.3495768909600002E-4</v>
      </c>
      <c r="AF104" s="23" t="s">
        <v>48</v>
      </c>
      <c r="AG104" s="23" t="str">
        <f t="shared" si="15"/>
        <v>fail</v>
      </c>
      <c r="AH104" s="23" t="str">
        <f t="shared" si="16"/>
        <v>fail</v>
      </c>
      <c r="AI104" t="str">
        <f t="shared" si="17"/>
        <v>pass</v>
      </c>
      <c r="AJ104" t="str">
        <f t="shared" si="18"/>
        <v>pass</v>
      </c>
      <c r="AL104" t="str">
        <f t="shared" si="10"/>
        <v>same</v>
      </c>
      <c r="AM104" t="str">
        <f t="shared" si="11"/>
        <v>pass</v>
      </c>
      <c r="AN104" s="3" t="str">
        <f t="shared" si="12"/>
        <v>not exceeded</v>
      </c>
      <c r="AO104" s="3" t="str">
        <f t="shared" si="13"/>
        <v>not exceeded</v>
      </c>
      <c r="AP104" t="str">
        <f t="shared" si="19"/>
        <v>same</v>
      </c>
      <c r="AQ104" t="str">
        <f t="shared" si="14"/>
        <v>same</v>
      </c>
    </row>
    <row r="105" spans="1:43" x14ac:dyDescent="0.3">
      <c r="A105" t="s">
        <v>231</v>
      </c>
      <c r="B105" t="s">
        <v>85</v>
      </c>
      <c r="C105" s="1">
        <v>42348</v>
      </c>
      <c r="D105">
        <v>151</v>
      </c>
      <c r="E105">
        <v>151</v>
      </c>
      <c r="F105" s="23">
        <v>91.752586765499998</v>
      </c>
      <c r="G105" s="23" t="s">
        <v>48</v>
      </c>
      <c r="H105" s="23">
        <v>18225198</v>
      </c>
      <c r="I105" s="23" t="s">
        <v>46</v>
      </c>
      <c r="J105" s="23">
        <v>951.63533035714204</v>
      </c>
      <c r="K105" s="23" t="s">
        <v>58</v>
      </c>
      <c r="L105" s="23">
        <v>4.9607883314839403E-2</v>
      </c>
      <c r="M105" s="23" t="s">
        <v>48</v>
      </c>
      <c r="N105" s="23">
        <v>91.493396455588893</v>
      </c>
      <c r="O105" s="23" t="s">
        <v>48</v>
      </c>
      <c r="P105" s="23">
        <v>0.93901602070500001</v>
      </c>
      <c r="Q105" s="23">
        <v>0.8</v>
      </c>
      <c r="R105" s="23" t="s">
        <v>48</v>
      </c>
      <c r="S105" s="23">
        <v>0.955645097838</v>
      </c>
      <c r="T105" s="23" t="s">
        <v>48</v>
      </c>
      <c r="U105" s="23">
        <v>0.92065747006499998</v>
      </c>
      <c r="V105" s="23" t="s">
        <v>48</v>
      </c>
      <c r="W105" s="23">
        <v>0.95412926422199995</v>
      </c>
      <c r="X105" s="23" t="s">
        <v>48</v>
      </c>
      <c r="Y105" s="24">
        <v>6.5735774234200006E-5</v>
      </c>
      <c r="Z105" s="23" t="s">
        <v>61</v>
      </c>
      <c r="AA105" s="23">
        <v>0</v>
      </c>
      <c r="AB105" s="23">
        <v>-4.0901687012200001E-4</v>
      </c>
      <c r="AC105" s="23" t="s">
        <v>48</v>
      </c>
      <c r="AD105" s="23">
        <v>0</v>
      </c>
      <c r="AE105" s="23">
        <v>-7.2147373905999998E-4</v>
      </c>
      <c r="AF105" s="23" t="s">
        <v>45</v>
      </c>
      <c r="AG105" s="23" t="str">
        <f t="shared" si="15"/>
        <v>pass</v>
      </c>
      <c r="AH105" s="23" t="str">
        <f t="shared" si="16"/>
        <v>pass</v>
      </c>
      <c r="AI105" t="str">
        <f t="shared" si="17"/>
        <v>pass</v>
      </c>
      <c r="AJ105" t="str">
        <f t="shared" si="18"/>
        <v>pass</v>
      </c>
      <c r="AL105" t="str">
        <f t="shared" si="10"/>
        <v>same</v>
      </c>
      <c r="AM105" t="str">
        <f t="shared" si="11"/>
        <v>pass</v>
      </c>
      <c r="AN105" s="3" t="str">
        <f t="shared" si="12"/>
        <v>not exceeded</v>
      </c>
      <c r="AO105" s="3" t="str">
        <f t="shared" si="13"/>
        <v>not exceeded</v>
      </c>
      <c r="AP105" t="str">
        <f t="shared" si="19"/>
        <v>same</v>
      </c>
      <c r="AQ105" t="str">
        <f t="shared" si="14"/>
        <v>diff</v>
      </c>
    </row>
    <row r="106" spans="1:43" x14ac:dyDescent="0.3">
      <c r="A106" t="s">
        <v>232</v>
      </c>
      <c r="B106" t="s">
        <v>43</v>
      </c>
      <c r="C106" s="1">
        <v>42354</v>
      </c>
      <c r="D106">
        <v>151</v>
      </c>
      <c r="E106">
        <v>151</v>
      </c>
      <c r="F106" s="23">
        <v>93.727882837199999</v>
      </c>
      <c r="G106" s="23" t="s">
        <v>48</v>
      </c>
      <c r="H106" s="23">
        <v>17003866</v>
      </c>
      <c r="I106" s="23" t="s">
        <v>46</v>
      </c>
      <c r="J106" s="23">
        <v>880.71034821428498</v>
      </c>
      <c r="K106" s="23" t="s">
        <v>46</v>
      </c>
      <c r="L106" s="23">
        <v>3.67448011626497E-2</v>
      </c>
      <c r="M106" s="23" t="s">
        <v>48</v>
      </c>
      <c r="N106" s="23">
        <v>93.964202606038498</v>
      </c>
      <c r="O106" s="23" t="s">
        <v>48</v>
      </c>
      <c r="P106" s="23">
        <v>0.94990950881400005</v>
      </c>
      <c r="Q106" s="23">
        <v>0.8</v>
      </c>
      <c r="R106" s="23" t="s">
        <v>48</v>
      </c>
      <c r="S106" s="23">
        <v>0.96256890455800004</v>
      </c>
      <c r="T106" s="23" t="s">
        <v>48</v>
      </c>
      <c r="U106" s="23">
        <v>0.93699710204499997</v>
      </c>
      <c r="V106" s="23" t="s">
        <v>48</v>
      </c>
      <c r="W106" s="23">
        <v>0.95412926422199995</v>
      </c>
      <c r="X106" s="23" t="s">
        <v>48</v>
      </c>
      <c r="Y106" s="24">
        <v>4.5632568731700001E-6</v>
      </c>
      <c r="Z106" s="23" t="s">
        <v>61</v>
      </c>
      <c r="AA106" s="23">
        <v>0</v>
      </c>
      <c r="AB106" s="23">
        <v>-3.5202591800499998E-4</v>
      </c>
      <c r="AC106" s="23" t="s">
        <v>48</v>
      </c>
      <c r="AD106" s="23">
        <v>0</v>
      </c>
      <c r="AE106" s="23">
        <v>-5.7531567579400004E-4</v>
      </c>
      <c r="AF106" s="23" t="s">
        <v>45</v>
      </c>
      <c r="AG106" s="23" t="str">
        <f t="shared" si="15"/>
        <v>pass</v>
      </c>
      <c r="AH106" s="23" t="str">
        <f t="shared" si="16"/>
        <v>pass</v>
      </c>
      <c r="AI106" t="str">
        <f t="shared" si="17"/>
        <v>pass</v>
      </c>
      <c r="AJ106" t="str">
        <f t="shared" si="18"/>
        <v>pass</v>
      </c>
      <c r="AL106" t="str">
        <f t="shared" si="10"/>
        <v>same</v>
      </c>
      <c r="AM106" t="str">
        <f t="shared" si="11"/>
        <v>pass</v>
      </c>
      <c r="AN106" s="3" t="str">
        <f t="shared" si="12"/>
        <v>not exceeded</v>
      </c>
      <c r="AO106" s="3" t="str">
        <f t="shared" si="13"/>
        <v>not exceeded</v>
      </c>
      <c r="AP106" t="str">
        <f t="shared" si="19"/>
        <v>same</v>
      </c>
      <c r="AQ106" t="str">
        <f t="shared" si="14"/>
        <v>diff</v>
      </c>
    </row>
    <row r="107" spans="1:43" x14ac:dyDescent="0.3">
      <c r="A107" t="s">
        <v>234</v>
      </c>
      <c r="B107" t="s">
        <v>85</v>
      </c>
      <c r="C107" s="1">
        <v>42355</v>
      </c>
      <c r="D107">
        <v>151</v>
      </c>
      <c r="E107">
        <v>151</v>
      </c>
      <c r="F107" s="23">
        <v>58.354217730899997</v>
      </c>
      <c r="G107" s="23" t="s">
        <v>45</v>
      </c>
      <c r="H107" s="23">
        <v>4092271</v>
      </c>
      <c r="I107" s="23" t="s">
        <v>46</v>
      </c>
      <c r="J107" s="23">
        <v>204.08912548828101</v>
      </c>
      <c r="K107" s="23" t="s">
        <v>47</v>
      </c>
      <c r="L107" s="23">
        <v>0.28006978094868601</v>
      </c>
      <c r="M107" s="23" t="s">
        <v>45</v>
      </c>
      <c r="N107" s="23">
        <v>55.659412996892698</v>
      </c>
      <c r="O107" s="23" t="s">
        <v>45</v>
      </c>
      <c r="P107" s="23">
        <v>0.92478245871499998</v>
      </c>
      <c r="Q107" s="23">
        <v>0.8</v>
      </c>
      <c r="R107" s="23" t="s">
        <v>48</v>
      </c>
      <c r="S107" s="23">
        <v>0.94271373995899999</v>
      </c>
      <c r="T107" s="23" t="s">
        <v>48</v>
      </c>
      <c r="U107" s="23">
        <v>0.910613678082</v>
      </c>
      <c r="V107" s="23" t="s">
        <v>48</v>
      </c>
      <c r="W107" s="23">
        <v>0.84094804639099996</v>
      </c>
      <c r="X107" s="23" t="s">
        <v>48</v>
      </c>
      <c r="Y107" s="23">
        <v>1.6952055589299998E-2</v>
      </c>
      <c r="Z107" s="23">
        <v>2.9975344601099998E-4</v>
      </c>
      <c r="AA107" s="23">
        <v>0</v>
      </c>
      <c r="AB107" s="23">
        <v>-4.1345691747999999E-4</v>
      </c>
      <c r="AC107" s="23" t="s">
        <v>48</v>
      </c>
      <c r="AD107" s="23">
        <v>0</v>
      </c>
      <c r="AE107" s="23">
        <v>-7.6262668669499999E-4</v>
      </c>
      <c r="AF107" s="23" t="s">
        <v>45</v>
      </c>
      <c r="AG107" s="23" t="str">
        <f t="shared" si="15"/>
        <v>fail</v>
      </c>
      <c r="AH107" s="23" t="str">
        <f t="shared" si="16"/>
        <v>fail</v>
      </c>
      <c r="AI107" t="str">
        <f t="shared" si="17"/>
        <v>fail</v>
      </c>
      <c r="AJ107" t="str">
        <f t="shared" si="18"/>
        <v>fail</v>
      </c>
      <c r="AL107" t="str">
        <f t="shared" si="10"/>
        <v>same</v>
      </c>
      <c r="AM107" t="str">
        <f t="shared" si="11"/>
        <v>pass</v>
      </c>
      <c r="AN107" s="3" t="str">
        <f t="shared" si="12"/>
        <v>not exceeded</v>
      </c>
      <c r="AO107" s="3" t="str">
        <f t="shared" si="13"/>
        <v>not exceeded</v>
      </c>
      <c r="AP107" t="str">
        <f t="shared" si="19"/>
        <v>same</v>
      </c>
      <c r="AQ107" t="str">
        <f t="shared" si="14"/>
        <v>diff</v>
      </c>
    </row>
    <row r="108" spans="1:43" x14ac:dyDescent="0.3">
      <c r="A108" t="s">
        <v>235</v>
      </c>
      <c r="B108" t="s">
        <v>43</v>
      </c>
      <c r="C108" s="1">
        <v>42361</v>
      </c>
      <c r="D108">
        <v>75</v>
      </c>
      <c r="E108">
        <v>75</v>
      </c>
      <c r="F108" s="23">
        <v>92.613190395800004</v>
      </c>
      <c r="G108" s="23" t="s">
        <v>48</v>
      </c>
      <c r="H108" s="23">
        <v>23635202</v>
      </c>
      <c r="I108" s="23" t="s">
        <v>46</v>
      </c>
      <c r="J108" s="23">
        <v>977.03591776315704</v>
      </c>
      <c r="K108" s="23" t="s">
        <v>46</v>
      </c>
      <c r="L108" s="23">
        <v>1.68597526073202E-2</v>
      </c>
      <c r="M108" s="23" t="s">
        <v>48</v>
      </c>
      <c r="N108" s="23">
        <v>92.231783316835504</v>
      </c>
      <c r="O108" s="23" t="s">
        <v>48</v>
      </c>
      <c r="P108" s="23">
        <v>0.94189343858999997</v>
      </c>
      <c r="Q108" s="23">
        <v>0.85</v>
      </c>
      <c r="R108" s="23" t="s">
        <v>48</v>
      </c>
      <c r="S108" s="23">
        <v>0.96570195253699997</v>
      </c>
      <c r="T108" s="23" t="s">
        <v>48</v>
      </c>
      <c r="U108" s="23">
        <v>0.91522151520700001</v>
      </c>
      <c r="V108" s="23" t="s">
        <v>48</v>
      </c>
      <c r="W108" s="23">
        <v>0.50765795335700004</v>
      </c>
      <c r="X108" s="23" t="s">
        <v>48</v>
      </c>
      <c r="Y108" s="24">
        <v>8.2817229764900001E-14</v>
      </c>
      <c r="Z108" s="23" t="s">
        <v>61</v>
      </c>
      <c r="AA108" s="23">
        <v>0</v>
      </c>
      <c r="AB108" s="23">
        <v>-7.0693039152000005E-4</v>
      </c>
      <c r="AC108" s="23" t="s">
        <v>45</v>
      </c>
      <c r="AD108" s="23">
        <v>1</v>
      </c>
      <c r="AE108" s="23">
        <v>-1.8884238739899999E-3</v>
      </c>
      <c r="AF108" s="23" t="s">
        <v>45</v>
      </c>
      <c r="AG108" s="23" t="str">
        <f t="shared" si="15"/>
        <v>pass</v>
      </c>
      <c r="AH108" s="23" t="str">
        <f t="shared" si="16"/>
        <v>pass</v>
      </c>
      <c r="AI108" t="str">
        <f t="shared" si="17"/>
        <v>pass</v>
      </c>
      <c r="AJ108" t="str">
        <f t="shared" si="18"/>
        <v>pass</v>
      </c>
      <c r="AL108" t="str">
        <f t="shared" si="10"/>
        <v>same</v>
      </c>
      <c r="AM108" t="str">
        <f t="shared" si="11"/>
        <v>pass</v>
      </c>
      <c r="AN108" s="3" t="str">
        <f t="shared" si="12"/>
        <v>not exceeded</v>
      </c>
      <c r="AO108" s="3" t="str">
        <f t="shared" si="13"/>
        <v>not exceeded</v>
      </c>
      <c r="AP108" t="str">
        <f t="shared" si="19"/>
        <v>same</v>
      </c>
      <c r="AQ108" t="str">
        <f t="shared" si="14"/>
        <v>same</v>
      </c>
    </row>
    <row r="109" spans="1:43" x14ac:dyDescent="0.3">
      <c r="A109" t="s">
        <v>236</v>
      </c>
      <c r="B109" t="s">
        <v>85</v>
      </c>
      <c r="C109" s="1">
        <v>42361</v>
      </c>
      <c r="D109">
        <v>75</v>
      </c>
      <c r="E109">
        <v>75</v>
      </c>
      <c r="F109" s="23">
        <v>87.7109957511</v>
      </c>
      <c r="G109" s="23" t="s">
        <v>48</v>
      </c>
      <c r="H109" s="23">
        <v>26108005</v>
      </c>
      <c r="I109" s="23" t="s">
        <v>46</v>
      </c>
      <c r="J109" s="23">
        <v>1077.9707006578899</v>
      </c>
      <c r="K109" s="23" t="s">
        <v>58</v>
      </c>
      <c r="L109" s="23">
        <v>1.5685663965038399E-2</v>
      </c>
      <c r="M109" s="23" t="s">
        <v>48</v>
      </c>
      <c r="N109" s="23">
        <v>87.831060817818795</v>
      </c>
      <c r="O109" s="23" t="s">
        <v>48</v>
      </c>
      <c r="P109" s="23">
        <v>0.92979355798200003</v>
      </c>
      <c r="Q109" s="23">
        <v>0.85</v>
      </c>
      <c r="R109" s="23" t="s">
        <v>48</v>
      </c>
      <c r="S109" s="23">
        <v>0.945453462262</v>
      </c>
      <c r="T109" s="23" t="s">
        <v>48</v>
      </c>
      <c r="U109" s="23">
        <v>0.91099963351000002</v>
      </c>
      <c r="V109" s="23" t="s">
        <v>48</v>
      </c>
      <c r="W109" s="23">
        <v>0.95412926422199995</v>
      </c>
      <c r="X109" s="23" t="s">
        <v>48</v>
      </c>
      <c r="Y109" s="24">
        <v>1.0013712906200001E-6</v>
      </c>
      <c r="Z109" s="24">
        <v>6.7598779346900007E-86</v>
      </c>
      <c r="AA109" s="23">
        <v>0</v>
      </c>
      <c r="AB109" s="23">
        <v>-9.3076496930200004E-4</v>
      </c>
      <c r="AC109" s="23" t="s">
        <v>45</v>
      </c>
      <c r="AD109" s="23">
        <v>0</v>
      </c>
      <c r="AE109" s="23">
        <v>-1.13689705263E-3</v>
      </c>
      <c r="AF109" s="23" t="s">
        <v>45</v>
      </c>
      <c r="AG109" s="23" t="str">
        <f t="shared" si="15"/>
        <v>pass</v>
      </c>
      <c r="AH109" s="23" t="str">
        <f t="shared" si="16"/>
        <v>pass</v>
      </c>
      <c r="AI109" t="str">
        <f t="shared" si="17"/>
        <v>pass</v>
      </c>
      <c r="AJ109" t="str">
        <f t="shared" si="18"/>
        <v>pass</v>
      </c>
      <c r="AL109" t="str">
        <f t="shared" si="10"/>
        <v>same</v>
      </c>
      <c r="AM109" t="str">
        <f t="shared" si="11"/>
        <v>pass</v>
      </c>
      <c r="AN109" s="3" t="str">
        <f t="shared" si="12"/>
        <v>not exceeded</v>
      </c>
      <c r="AO109" s="3" t="str">
        <f t="shared" si="13"/>
        <v>not exceeded</v>
      </c>
      <c r="AP109" t="str">
        <f t="shared" si="19"/>
        <v>same</v>
      </c>
      <c r="AQ109" t="str">
        <f t="shared" si="14"/>
        <v>same</v>
      </c>
    </row>
    <row r="110" spans="1:43" x14ac:dyDescent="0.3">
      <c r="A110" t="s">
        <v>238</v>
      </c>
      <c r="B110" t="s">
        <v>85</v>
      </c>
      <c r="C110" s="1">
        <v>42369</v>
      </c>
      <c r="D110">
        <v>75</v>
      </c>
      <c r="E110">
        <v>75</v>
      </c>
      <c r="F110" s="23">
        <v>88.623370735400002</v>
      </c>
      <c r="G110" s="23" t="s">
        <v>48</v>
      </c>
      <c r="H110" s="23">
        <v>30986761</v>
      </c>
      <c r="I110" s="23" t="s">
        <v>46</v>
      </c>
      <c r="J110" s="23">
        <v>1292.1540625</v>
      </c>
      <c r="K110" s="23" t="s">
        <v>86</v>
      </c>
      <c r="L110" s="23">
        <v>4.35623738986552E-2</v>
      </c>
      <c r="M110" s="23" t="s">
        <v>48</v>
      </c>
      <c r="N110" s="23">
        <v>89.278037625793701</v>
      </c>
      <c r="O110" s="23" t="s">
        <v>48</v>
      </c>
      <c r="P110" s="23">
        <v>0.93779189515100003</v>
      </c>
      <c r="Q110" s="23">
        <v>0.85</v>
      </c>
      <c r="R110" s="23" t="s">
        <v>48</v>
      </c>
      <c r="S110" s="23">
        <v>0.95902959116399999</v>
      </c>
      <c r="T110" s="23" t="s">
        <v>48</v>
      </c>
      <c r="U110" s="23">
        <v>0.91501374108300004</v>
      </c>
      <c r="V110" s="23" t="s">
        <v>48</v>
      </c>
      <c r="W110" s="23">
        <v>0.95412926422199995</v>
      </c>
      <c r="X110" s="23" t="s">
        <v>48</v>
      </c>
      <c r="Y110" s="24">
        <v>2.2199667607199999E-8</v>
      </c>
      <c r="Z110" s="23" t="s">
        <v>61</v>
      </c>
      <c r="AA110" s="23">
        <v>0</v>
      </c>
      <c r="AB110" s="23">
        <v>-5.5157093808700004E-4</v>
      </c>
      <c r="AC110" s="23" t="s">
        <v>45</v>
      </c>
      <c r="AD110" s="23">
        <v>0</v>
      </c>
      <c r="AE110" s="23">
        <v>-6.2884728046699997E-4</v>
      </c>
      <c r="AF110" s="23" t="s">
        <v>45</v>
      </c>
      <c r="AG110" s="23" t="str">
        <f t="shared" si="15"/>
        <v>pass</v>
      </c>
      <c r="AH110" s="23" t="str">
        <f t="shared" si="16"/>
        <v>pass</v>
      </c>
      <c r="AI110" t="str">
        <f t="shared" si="17"/>
        <v>pass</v>
      </c>
      <c r="AJ110" t="str">
        <f t="shared" si="18"/>
        <v>pass</v>
      </c>
      <c r="AL110" t="str">
        <f t="shared" si="10"/>
        <v>same</v>
      </c>
      <c r="AM110" t="str">
        <f t="shared" si="11"/>
        <v>pass</v>
      </c>
      <c r="AN110" s="3" t="str">
        <f t="shared" si="12"/>
        <v>not exceeded</v>
      </c>
      <c r="AO110" s="3" t="str">
        <f t="shared" si="13"/>
        <v>not exceeded</v>
      </c>
      <c r="AP110" t="str">
        <f t="shared" si="19"/>
        <v>same</v>
      </c>
      <c r="AQ110" t="str">
        <f t="shared" si="14"/>
        <v>same</v>
      </c>
    </row>
    <row r="111" spans="1:43" x14ac:dyDescent="0.3">
      <c r="A111" t="s">
        <v>240</v>
      </c>
      <c r="B111" t="s">
        <v>43</v>
      </c>
      <c r="C111" s="1">
        <v>42376</v>
      </c>
      <c r="D111">
        <v>75</v>
      </c>
      <c r="E111">
        <v>75</v>
      </c>
      <c r="F111" s="23">
        <v>87.911745142499996</v>
      </c>
      <c r="G111" s="23" t="s">
        <v>48</v>
      </c>
      <c r="H111" s="23">
        <v>26044869</v>
      </c>
      <c r="I111" s="23" t="s">
        <v>46</v>
      </c>
      <c r="J111" s="23">
        <v>1123.4125542763099</v>
      </c>
      <c r="K111" s="23" t="s">
        <v>58</v>
      </c>
      <c r="L111" s="23">
        <v>1.23266044021561E-2</v>
      </c>
      <c r="M111" s="23" t="s">
        <v>48</v>
      </c>
      <c r="N111" s="23">
        <v>86.822948017958296</v>
      </c>
      <c r="O111" s="23" t="s">
        <v>48</v>
      </c>
      <c r="P111" s="23">
        <v>0.95100972586400001</v>
      </c>
      <c r="Q111" s="23">
        <v>0.85</v>
      </c>
      <c r="R111" s="23" t="s">
        <v>48</v>
      </c>
      <c r="S111" s="23">
        <v>0.96121540817399997</v>
      </c>
      <c r="T111" s="23" t="s">
        <v>48</v>
      </c>
      <c r="U111" s="23">
        <v>0.93950446208799998</v>
      </c>
      <c r="V111" s="23" t="s">
        <v>48</v>
      </c>
      <c r="W111" s="23">
        <v>0.95412926422199995</v>
      </c>
      <c r="X111" s="23" t="s">
        <v>48</v>
      </c>
      <c r="Y111" s="23">
        <v>5.6282643025200002E-2</v>
      </c>
      <c r="Z111" s="23" t="s">
        <v>61</v>
      </c>
      <c r="AA111" s="23">
        <v>0</v>
      </c>
      <c r="AB111" s="23">
        <v>-5.6288589993600002E-4</v>
      </c>
      <c r="AC111" s="23" t="s">
        <v>45</v>
      </c>
      <c r="AD111" s="23">
        <v>0</v>
      </c>
      <c r="AE111" s="23">
        <v>-7.0024148331299997E-4</v>
      </c>
      <c r="AF111" s="23" t="s">
        <v>45</v>
      </c>
      <c r="AG111" s="23" t="str">
        <f t="shared" si="15"/>
        <v>pass</v>
      </c>
      <c r="AH111" s="23" t="str">
        <f t="shared" si="16"/>
        <v>pass</v>
      </c>
      <c r="AI111" t="str">
        <f t="shared" si="17"/>
        <v>pass</v>
      </c>
      <c r="AJ111" t="str">
        <f t="shared" si="18"/>
        <v>pass</v>
      </c>
      <c r="AL111" t="str">
        <f t="shared" si="10"/>
        <v>same</v>
      </c>
      <c r="AM111" t="str">
        <f t="shared" si="11"/>
        <v>pass</v>
      </c>
      <c r="AN111" s="3" t="str">
        <f t="shared" si="12"/>
        <v>not exceeded</v>
      </c>
      <c r="AO111" s="3" t="str">
        <f t="shared" si="13"/>
        <v>not exceeded</v>
      </c>
      <c r="AP111" t="str">
        <f t="shared" si="19"/>
        <v>same</v>
      </c>
      <c r="AQ111" t="str">
        <f t="shared" si="14"/>
        <v>same</v>
      </c>
    </row>
    <row r="112" spans="1:43" x14ac:dyDescent="0.3">
      <c r="A112" t="s">
        <v>242</v>
      </c>
      <c r="B112" t="s">
        <v>43</v>
      </c>
      <c r="C112" s="1">
        <v>42377</v>
      </c>
      <c r="D112">
        <v>75</v>
      </c>
      <c r="E112">
        <v>75</v>
      </c>
      <c r="F112" s="23">
        <v>86.937771088199995</v>
      </c>
      <c r="G112" s="23" t="s">
        <v>48</v>
      </c>
      <c r="H112" s="23">
        <v>24436074</v>
      </c>
      <c r="I112" s="23" t="s">
        <v>46</v>
      </c>
      <c r="J112" s="23">
        <v>1042.29177631578</v>
      </c>
      <c r="K112" s="23" t="s">
        <v>46</v>
      </c>
      <c r="L112" s="23">
        <v>2.3113292706159E-2</v>
      </c>
      <c r="M112" s="23" t="s">
        <v>48</v>
      </c>
      <c r="N112" s="23">
        <v>87.199616530687805</v>
      </c>
      <c r="O112" s="23" t="s">
        <v>48</v>
      </c>
      <c r="P112" s="23">
        <v>0.79786205463500004</v>
      </c>
      <c r="Q112" s="23">
        <v>0.85</v>
      </c>
      <c r="R112" s="23" t="s">
        <v>45</v>
      </c>
      <c r="S112" s="23">
        <v>0.93045859930999997</v>
      </c>
      <c r="T112" s="23" t="s">
        <v>48</v>
      </c>
      <c r="U112" s="23">
        <v>0.648195157154</v>
      </c>
      <c r="V112" s="23" t="s">
        <v>45</v>
      </c>
      <c r="W112" s="23">
        <v>0.15462946123099999</v>
      </c>
      <c r="X112" s="23" t="s">
        <v>48</v>
      </c>
      <c r="Y112" s="24">
        <v>1.2163689636300001E-131</v>
      </c>
      <c r="Z112" s="23" t="s">
        <v>61</v>
      </c>
      <c r="AA112" s="23">
        <v>0</v>
      </c>
      <c r="AB112" s="23">
        <v>-1.82686909211E-3</v>
      </c>
      <c r="AC112" s="23" t="s">
        <v>45</v>
      </c>
      <c r="AD112" s="23">
        <v>36</v>
      </c>
      <c r="AE112" s="23">
        <v>-7.4037105566600002E-3</v>
      </c>
      <c r="AF112" s="23" t="s">
        <v>45</v>
      </c>
      <c r="AG112" s="23" t="str">
        <f t="shared" si="15"/>
        <v>fail</v>
      </c>
      <c r="AH112" s="23" t="str">
        <f t="shared" si="16"/>
        <v>fail</v>
      </c>
      <c r="AI112" t="str">
        <f t="shared" si="17"/>
        <v>fail</v>
      </c>
      <c r="AJ112" t="str">
        <f t="shared" si="18"/>
        <v>fail</v>
      </c>
      <c r="AL112" t="str">
        <f t="shared" si="10"/>
        <v>diff</v>
      </c>
      <c r="AM112" t="str">
        <f t="shared" si="11"/>
        <v>pass</v>
      </c>
      <c r="AN112" s="3" t="str">
        <f t="shared" si="12"/>
        <v>not exceeded</v>
      </c>
      <c r="AO112" s="3" t="str">
        <f t="shared" si="13"/>
        <v>exceeded</v>
      </c>
      <c r="AP112" t="str">
        <f t="shared" si="19"/>
        <v>diff</v>
      </c>
      <c r="AQ112" t="str">
        <f t="shared" si="14"/>
        <v>same</v>
      </c>
    </row>
    <row r="113" spans="1:43" x14ac:dyDescent="0.3">
      <c r="A113" t="s">
        <v>244</v>
      </c>
      <c r="B113" t="s">
        <v>43</v>
      </c>
      <c r="C113" s="1">
        <v>42383</v>
      </c>
      <c r="D113">
        <v>75</v>
      </c>
      <c r="E113">
        <v>75</v>
      </c>
      <c r="F113" s="23">
        <v>87.540934995100002</v>
      </c>
      <c r="G113" s="23" t="s">
        <v>48</v>
      </c>
      <c r="H113" s="23">
        <v>27732794</v>
      </c>
      <c r="I113" s="23" t="s">
        <v>46</v>
      </c>
      <c r="J113" s="23">
        <v>1180.5507335526299</v>
      </c>
      <c r="K113" s="23" t="s">
        <v>58</v>
      </c>
      <c r="L113" s="23">
        <v>1.6588669648548299E-2</v>
      </c>
      <c r="M113" s="23" t="s">
        <v>48</v>
      </c>
      <c r="N113" s="23">
        <v>87.621922759521794</v>
      </c>
      <c r="O113" s="23" t="s">
        <v>48</v>
      </c>
      <c r="P113" s="23">
        <v>0.943667319708</v>
      </c>
      <c r="Q113" s="23">
        <v>0.85</v>
      </c>
      <c r="R113" s="23" t="s">
        <v>48</v>
      </c>
      <c r="S113" s="23">
        <v>0.95391404747200004</v>
      </c>
      <c r="T113" s="23" t="s">
        <v>48</v>
      </c>
      <c r="U113" s="23">
        <v>0.93177227181800004</v>
      </c>
      <c r="V113" s="23" t="s">
        <v>48</v>
      </c>
      <c r="W113" s="23">
        <v>0.95412926422199995</v>
      </c>
      <c r="X113" s="23" t="s">
        <v>48</v>
      </c>
      <c r="Y113" s="23">
        <v>4.3231484745100003E-2</v>
      </c>
      <c r="Z113" s="23" t="s">
        <v>61</v>
      </c>
      <c r="AA113" s="23">
        <v>0</v>
      </c>
      <c r="AB113" s="23">
        <v>-6.6231277379199995E-4</v>
      </c>
      <c r="AC113" s="23" t="s">
        <v>45</v>
      </c>
      <c r="AD113" s="23">
        <v>0</v>
      </c>
      <c r="AE113" s="23">
        <v>-7.7357881403200004E-4</v>
      </c>
      <c r="AF113" s="23" t="s">
        <v>45</v>
      </c>
      <c r="AG113" s="23" t="str">
        <f t="shared" si="15"/>
        <v>pass</v>
      </c>
      <c r="AH113" s="23" t="str">
        <f t="shared" si="16"/>
        <v>pass</v>
      </c>
      <c r="AI113" t="str">
        <f t="shared" si="17"/>
        <v>pass</v>
      </c>
      <c r="AJ113" t="str">
        <f t="shared" si="18"/>
        <v>pass</v>
      </c>
      <c r="AL113" t="str">
        <f t="shared" si="10"/>
        <v>same</v>
      </c>
      <c r="AM113" t="str">
        <f t="shared" si="11"/>
        <v>pass</v>
      </c>
      <c r="AN113" s="3" t="str">
        <f t="shared" si="12"/>
        <v>not exceeded</v>
      </c>
      <c r="AO113" s="3" t="str">
        <f t="shared" si="13"/>
        <v>not exceeded</v>
      </c>
      <c r="AP113" t="str">
        <f t="shared" si="19"/>
        <v>same</v>
      </c>
      <c r="AQ113" t="str">
        <f t="shared" si="14"/>
        <v>same</v>
      </c>
    </row>
    <row r="114" spans="1:43" x14ac:dyDescent="0.3">
      <c r="A114" t="s">
        <v>245</v>
      </c>
      <c r="B114" t="s">
        <v>85</v>
      </c>
      <c r="C114" s="1">
        <v>42383</v>
      </c>
      <c r="D114">
        <v>75</v>
      </c>
      <c r="E114">
        <v>75</v>
      </c>
      <c r="F114" s="23">
        <v>91.580013431699996</v>
      </c>
      <c r="G114" s="23" t="s">
        <v>48</v>
      </c>
      <c r="H114" s="23">
        <v>29247440</v>
      </c>
      <c r="I114" s="23" t="s">
        <v>46</v>
      </c>
      <c r="J114" s="23">
        <v>1214.9635559210501</v>
      </c>
      <c r="K114" s="23" t="s">
        <v>58</v>
      </c>
      <c r="L114" s="23">
        <v>2.4503124088900999E-2</v>
      </c>
      <c r="M114" s="23" t="s">
        <v>48</v>
      </c>
      <c r="N114" s="23">
        <v>91.546805885501698</v>
      </c>
      <c r="O114" s="23" t="s">
        <v>48</v>
      </c>
      <c r="P114" s="23">
        <v>0.95130837979299998</v>
      </c>
      <c r="Q114" s="23">
        <v>0.85</v>
      </c>
      <c r="R114" s="23" t="s">
        <v>48</v>
      </c>
      <c r="S114" s="23">
        <v>0.96723355434400005</v>
      </c>
      <c r="T114" s="23" t="s">
        <v>48</v>
      </c>
      <c r="U114" s="23">
        <v>0.935919171045</v>
      </c>
      <c r="V114" s="23" t="s">
        <v>48</v>
      </c>
      <c r="W114" s="23">
        <v>0.84094804639099996</v>
      </c>
      <c r="X114" s="23" t="s">
        <v>48</v>
      </c>
      <c r="Y114" s="24">
        <v>7.48775449514E-5</v>
      </c>
      <c r="Z114" s="23" t="s">
        <v>61</v>
      </c>
      <c r="AA114" s="23">
        <v>0</v>
      </c>
      <c r="AB114" s="23">
        <v>-4.9950825863100004E-4</v>
      </c>
      <c r="AC114" s="23" t="s">
        <v>48</v>
      </c>
      <c r="AD114" s="23">
        <v>0</v>
      </c>
      <c r="AE114" s="23">
        <v>-3.4583687389699999E-4</v>
      </c>
      <c r="AF114" s="23" t="s">
        <v>48</v>
      </c>
      <c r="AG114" s="23" t="str">
        <f t="shared" si="15"/>
        <v>pass</v>
      </c>
      <c r="AH114" s="23" t="str">
        <f t="shared" si="16"/>
        <v>pass</v>
      </c>
      <c r="AI114" t="str">
        <f t="shared" si="17"/>
        <v>pass</v>
      </c>
      <c r="AJ114" t="str">
        <f t="shared" si="18"/>
        <v>pass</v>
      </c>
      <c r="AL114" t="str">
        <f t="shared" si="10"/>
        <v>same</v>
      </c>
      <c r="AM114" t="str">
        <f t="shared" si="11"/>
        <v>pass</v>
      </c>
      <c r="AN114" s="3" t="str">
        <f t="shared" si="12"/>
        <v>not exceeded</v>
      </c>
      <c r="AO114" s="3" t="str">
        <f t="shared" si="13"/>
        <v>not exceeded</v>
      </c>
      <c r="AP114" t="str">
        <f t="shared" si="19"/>
        <v>same</v>
      </c>
      <c r="AQ114" t="str">
        <f t="shared" si="14"/>
        <v>same</v>
      </c>
    </row>
    <row r="115" spans="1:43" x14ac:dyDescent="0.3">
      <c r="A115" t="s">
        <v>247</v>
      </c>
      <c r="B115" t="s">
        <v>85</v>
      </c>
      <c r="C115" s="1">
        <v>42397</v>
      </c>
      <c r="D115">
        <v>75</v>
      </c>
      <c r="E115">
        <v>75</v>
      </c>
      <c r="F115" s="23">
        <v>91.826037231800001</v>
      </c>
      <c r="G115" s="23" t="s">
        <v>48</v>
      </c>
      <c r="H115" s="23">
        <v>24305600</v>
      </c>
      <c r="I115" s="23" t="s">
        <v>46</v>
      </c>
      <c r="J115" s="23">
        <v>1013.45272697368</v>
      </c>
      <c r="K115" s="23" t="s">
        <v>46</v>
      </c>
      <c r="L115" s="23">
        <v>1.5899925675344598E-2</v>
      </c>
      <c r="M115" s="23" t="s">
        <v>48</v>
      </c>
      <c r="N115" s="23">
        <v>91.765545209196404</v>
      </c>
      <c r="O115" s="23" t="s">
        <v>48</v>
      </c>
      <c r="P115" s="23">
        <v>0.96173543170499998</v>
      </c>
      <c r="Q115" s="23">
        <v>0.85</v>
      </c>
      <c r="R115" s="23" t="s">
        <v>48</v>
      </c>
      <c r="S115" s="23">
        <v>0.96993673337300002</v>
      </c>
      <c r="T115" s="23" t="s">
        <v>48</v>
      </c>
      <c r="U115" s="23">
        <v>0.95368525332999998</v>
      </c>
      <c r="V115" s="23" t="s">
        <v>48</v>
      </c>
      <c r="W115" s="23">
        <v>0.95412926422199995</v>
      </c>
      <c r="X115" s="23" t="s">
        <v>48</v>
      </c>
      <c r="Y115" s="23">
        <v>7.3098070800799997E-2</v>
      </c>
      <c r="Z115" s="23" t="s">
        <v>61</v>
      </c>
      <c r="AA115" s="23">
        <v>0</v>
      </c>
      <c r="AB115" s="23">
        <v>-3.1529567953300002E-4</v>
      </c>
      <c r="AC115" s="23" t="s">
        <v>48</v>
      </c>
      <c r="AD115" s="23">
        <v>0</v>
      </c>
      <c r="AE115" s="23">
        <v>-4.2580533449900003E-4</v>
      </c>
      <c r="AF115" s="23" t="s">
        <v>48</v>
      </c>
      <c r="AG115" s="23" t="str">
        <f t="shared" si="15"/>
        <v>pass</v>
      </c>
      <c r="AH115" s="23" t="str">
        <f t="shared" si="16"/>
        <v>pass</v>
      </c>
      <c r="AI115" t="str">
        <f t="shared" si="17"/>
        <v>pass</v>
      </c>
      <c r="AJ115" t="str">
        <f t="shared" si="18"/>
        <v>pass</v>
      </c>
      <c r="AL115" t="str">
        <f t="shared" si="10"/>
        <v>same</v>
      </c>
      <c r="AM115" t="str">
        <f t="shared" si="11"/>
        <v>pass</v>
      </c>
      <c r="AN115" s="3" t="str">
        <f t="shared" si="12"/>
        <v>not exceeded</v>
      </c>
      <c r="AO115" s="3" t="str">
        <f t="shared" si="13"/>
        <v>not exceeded</v>
      </c>
      <c r="AP115" t="str">
        <f t="shared" si="19"/>
        <v>same</v>
      </c>
      <c r="AQ115" t="str">
        <f t="shared" si="14"/>
        <v>same</v>
      </c>
    </row>
    <row r="116" spans="1:43" x14ac:dyDescent="0.3">
      <c r="A116" t="s">
        <v>248</v>
      </c>
      <c r="B116" t="s">
        <v>43</v>
      </c>
      <c r="C116" s="1">
        <v>42398</v>
      </c>
      <c r="D116">
        <v>75</v>
      </c>
      <c r="E116">
        <v>75</v>
      </c>
      <c r="F116" s="23">
        <v>86.763331018499997</v>
      </c>
      <c r="G116" s="23" t="s">
        <v>48</v>
      </c>
      <c r="H116" s="23">
        <v>32429499</v>
      </c>
      <c r="I116" s="23" t="s">
        <v>46</v>
      </c>
      <c r="J116" s="23">
        <v>1380.90188486842</v>
      </c>
      <c r="K116" s="23" t="s">
        <v>86</v>
      </c>
      <c r="L116" s="23">
        <v>1.76725562683612E-2</v>
      </c>
      <c r="M116" s="23" t="s">
        <v>48</v>
      </c>
      <c r="N116" s="23">
        <v>87.276116719414901</v>
      </c>
      <c r="O116" s="23" t="s">
        <v>48</v>
      </c>
      <c r="P116" s="23">
        <v>0.93917518984000004</v>
      </c>
      <c r="Q116" s="23">
        <v>0.85</v>
      </c>
      <c r="R116" s="23" t="s">
        <v>48</v>
      </c>
      <c r="S116" s="23">
        <v>0.95506826917099996</v>
      </c>
      <c r="T116" s="23" t="s">
        <v>48</v>
      </c>
      <c r="U116" s="23">
        <v>0.92173717844600001</v>
      </c>
      <c r="V116" s="23" t="s">
        <v>48</v>
      </c>
      <c r="W116" s="23">
        <v>0.84094804639099996</v>
      </c>
      <c r="X116" s="23" t="s">
        <v>48</v>
      </c>
      <c r="Y116" s="24">
        <v>1.4394518473899999E-5</v>
      </c>
      <c r="Z116" s="23" t="s">
        <v>61</v>
      </c>
      <c r="AA116" s="23">
        <v>0</v>
      </c>
      <c r="AB116" s="23">
        <v>-5.8411811137800004E-4</v>
      </c>
      <c r="AC116" s="23" t="s">
        <v>45</v>
      </c>
      <c r="AD116" s="23">
        <v>0</v>
      </c>
      <c r="AE116" s="23">
        <v>-6.0062240645100001E-4</v>
      </c>
      <c r="AF116" s="23" t="s">
        <v>45</v>
      </c>
      <c r="AG116" s="23" t="str">
        <f t="shared" si="15"/>
        <v>pass</v>
      </c>
      <c r="AH116" s="23" t="str">
        <f t="shared" si="16"/>
        <v>pass</v>
      </c>
      <c r="AI116" t="str">
        <f t="shared" si="17"/>
        <v>pass</v>
      </c>
      <c r="AJ116" t="str">
        <f t="shared" si="18"/>
        <v>pass</v>
      </c>
      <c r="AL116" t="str">
        <f t="shared" si="10"/>
        <v>same</v>
      </c>
      <c r="AM116" t="str">
        <f t="shared" si="11"/>
        <v>pass</v>
      </c>
      <c r="AN116" s="3" t="str">
        <f t="shared" si="12"/>
        <v>not exceeded</v>
      </c>
      <c r="AO116" s="3" t="str">
        <f t="shared" si="13"/>
        <v>not exceeded</v>
      </c>
      <c r="AP116" t="str">
        <f t="shared" si="19"/>
        <v>same</v>
      </c>
      <c r="AQ116" t="str">
        <f t="shared" si="14"/>
        <v>same</v>
      </c>
    </row>
    <row r="117" spans="1:43" x14ac:dyDescent="0.3">
      <c r="A117" t="s">
        <v>250</v>
      </c>
      <c r="B117" t="s">
        <v>85</v>
      </c>
      <c r="C117" s="1">
        <v>42398</v>
      </c>
      <c r="D117">
        <v>200</v>
      </c>
      <c r="E117">
        <v>200</v>
      </c>
      <c r="F117" s="23">
        <v>91.7101835056</v>
      </c>
      <c r="G117" s="23" t="s">
        <v>48</v>
      </c>
      <c r="H117" s="23">
        <v>25390554</v>
      </c>
      <c r="I117" s="23" t="s">
        <v>46</v>
      </c>
      <c r="J117" s="23">
        <v>1054.79019407894</v>
      </c>
      <c r="K117" s="23" t="s">
        <v>46</v>
      </c>
      <c r="L117" s="23">
        <v>1.8239507110281501E-2</v>
      </c>
      <c r="M117" s="23" t="s">
        <v>48</v>
      </c>
      <c r="N117" s="23">
        <v>91.6300527216858</v>
      </c>
      <c r="O117" s="23" t="s">
        <v>48</v>
      </c>
      <c r="P117" s="23">
        <v>0.86183038749999996</v>
      </c>
      <c r="Q117" s="23">
        <v>0.7</v>
      </c>
      <c r="R117" s="23" t="s">
        <v>48</v>
      </c>
      <c r="S117" s="23">
        <v>0.88102142887500001</v>
      </c>
      <c r="T117" s="23" t="s">
        <v>48</v>
      </c>
      <c r="U117" s="23">
        <v>0.83939120902999997</v>
      </c>
      <c r="V117" s="23" t="s">
        <v>48</v>
      </c>
      <c r="W117" s="23">
        <v>0.67793689645199995</v>
      </c>
      <c r="X117" s="23" t="s">
        <v>48</v>
      </c>
      <c r="Y117" s="24">
        <v>1.36827433898E-14</v>
      </c>
      <c r="Z117" s="24">
        <v>6.4760441727900001E-15</v>
      </c>
      <c r="AA117" s="23">
        <v>1</v>
      </c>
      <c r="AB117" s="23">
        <v>-1.7129187722200001E-3</v>
      </c>
      <c r="AC117" s="23" t="s">
        <v>45</v>
      </c>
      <c r="AD117" s="23">
        <v>0</v>
      </c>
      <c r="AE117" s="23">
        <v>-2.0671131543700001E-3</v>
      </c>
      <c r="AF117" s="23" t="s">
        <v>45</v>
      </c>
      <c r="AG117" s="23" t="str">
        <f t="shared" si="15"/>
        <v>pass</v>
      </c>
      <c r="AH117" s="23" t="str">
        <f t="shared" si="16"/>
        <v>pass</v>
      </c>
      <c r="AI117" t="str">
        <f t="shared" si="17"/>
        <v>pass</v>
      </c>
      <c r="AJ117" t="str">
        <f t="shared" si="18"/>
        <v>pass</v>
      </c>
      <c r="AL117" t="str">
        <f t="shared" si="10"/>
        <v>same</v>
      </c>
      <c r="AM117" t="str">
        <f t="shared" si="11"/>
        <v>pass</v>
      </c>
      <c r="AN117" s="3" t="str">
        <f t="shared" si="12"/>
        <v>not exceeded</v>
      </c>
      <c r="AO117" s="3" t="str">
        <f t="shared" si="13"/>
        <v>not exceeded</v>
      </c>
      <c r="AP117" t="str">
        <f t="shared" si="19"/>
        <v>same</v>
      </c>
      <c r="AQ117" t="str">
        <f t="shared" si="14"/>
        <v>same</v>
      </c>
    </row>
    <row r="118" spans="1:43" x14ac:dyDescent="0.3">
      <c r="A118" t="s">
        <v>252</v>
      </c>
      <c r="B118" t="s">
        <v>43</v>
      </c>
      <c r="C118" s="1">
        <v>42406</v>
      </c>
      <c r="D118">
        <v>75</v>
      </c>
      <c r="E118">
        <v>75</v>
      </c>
      <c r="F118" s="23">
        <v>84.665628944299996</v>
      </c>
      <c r="G118" s="23" t="s">
        <v>48</v>
      </c>
      <c r="H118" s="23">
        <v>32152720</v>
      </c>
      <c r="I118" s="23" t="s">
        <v>46</v>
      </c>
      <c r="J118" s="23">
        <v>1381.1845657894701</v>
      </c>
      <c r="K118" s="23" t="s">
        <v>86</v>
      </c>
      <c r="L118" s="23">
        <v>1.7535487763811999E-2</v>
      </c>
      <c r="M118" s="23" t="s">
        <v>48</v>
      </c>
      <c r="N118" s="23">
        <v>83.683273386639002</v>
      </c>
      <c r="O118" s="23" t="s">
        <v>48</v>
      </c>
      <c r="P118" s="23">
        <v>0.93614708829799997</v>
      </c>
      <c r="Q118" s="23">
        <v>0.85</v>
      </c>
      <c r="R118" s="23" t="s">
        <v>48</v>
      </c>
      <c r="S118" s="23">
        <v>0.95060042406</v>
      </c>
      <c r="T118" s="23" t="s">
        <v>48</v>
      </c>
      <c r="U118" s="23">
        <v>0.92022648286099995</v>
      </c>
      <c r="V118" s="23" t="s">
        <v>48</v>
      </c>
      <c r="W118" s="23">
        <v>0.84094804639099996</v>
      </c>
      <c r="X118" s="23" t="s">
        <v>48</v>
      </c>
      <c r="Y118" s="23">
        <v>2.3058226785799998E-3</v>
      </c>
      <c r="Z118" s="24">
        <v>1.3476469298700001E-13</v>
      </c>
      <c r="AA118" s="23">
        <v>0</v>
      </c>
      <c r="AB118" s="23">
        <v>-5.3805151870699999E-4</v>
      </c>
      <c r="AC118" s="23" t="s">
        <v>45</v>
      </c>
      <c r="AD118" s="23">
        <v>0</v>
      </c>
      <c r="AE118" s="23">
        <v>-4.2150543743899998E-4</v>
      </c>
      <c r="AF118" s="23" t="s">
        <v>48</v>
      </c>
      <c r="AG118" s="23" t="str">
        <f t="shared" si="15"/>
        <v>pass</v>
      </c>
      <c r="AH118" s="23" t="str">
        <f t="shared" si="16"/>
        <v>pass</v>
      </c>
      <c r="AI118" t="str">
        <f t="shared" si="17"/>
        <v>pass</v>
      </c>
      <c r="AJ118" t="str">
        <f t="shared" si="18"/>
        <v>pass</v>
      </c>
      <c r="AL118" t="str">
        <f t="shared" si="10"/>
        <v>same</v>
      </c>
      <c r="AM118" t="str">
        <f t="shared" si="11"/>
        <v>pass</v>
      </c>
      <c r="AN118" s="3" t="str">
        <f t="shared" si="12"/>
        <v>not exceeded</v>
      </c>
      <c r="AO118" s="3" t="str">
        <f t="shared" si="13"/>
        <v>not exceeded</v>
      </c>
      <c r="AP118" t="str">
        <f t="shared" si="19"/>
        <v>same</v>
      </c>
      <c r="AQ118" t="str">
        <f t="shared" si="14"/>
        <v>diff</v>
      </c>
    </row>
    <row r="119" spans="1:43" x14ac:dyDescent="0.3">
      <c r="A119" t="s">
        <v>253</v>
      </c>
      <c r="B119" t="s">
        <v>85</v>
      </c>
      <c r="C119" s="1">
        <v>42406</v>
      </c>
      <c r="D119">
        <v>151</v>
      </c>
      <c r="E119">
        <v>151</v>
      </c>
      <c r="F119" s="23">
        <v>88.816328468600005</v>
      </c>
      <c r="G119" s="23" t="s">
        <v>48</v>
      </c>
      <c r="H119" s="23">
        <v>18930346</v>
      </c>
      <c r="I119" s="23" t="s">
        <v>46</v>
      </c>
      <c r="J119" s="23">
        <v>1014.3723995535699</v>
      </c>
      <c r="K119" s="23" t="s">
        <v>58</v>
      </c>
      <c r="L119" s="23">
        <v>1.51185423958654E-2</v>
      </c>
      <c r="M119" s="23" t="s">
        <v>48</v>
      </c>
      <c r="N119" s="23">
        <v>88.464245633223797</v>
      </c>
      <c r="O119" s="23" t="s">
        <v>48</v>
      </c>
      <c r="P119" s="23">
        <v>0.92172963881000003</v>
      </c>
      <c r="Q119" s="23">
        <v>0.8</v>
      </c>
      <c r="R119" s="23" t="s">
        <v>48</v>
      </c>
      <c r="S119" s="23">
        <v>0.94830164147200002</v>
      </c>
      <c r="T119" s="23" t="s">
        <v>48</v>
      </c>
      <c r="U119" s="23">
        <v>0.89269008809499995</v>
      </c>
      <c r="V119" s="23" t="s">
        <v>48</v>
      </c>
      <c r="W119" s="23">
        <v>0.67793689645199995</v>
      </c>
      <c r="X119" s="23" t="s">
        <v>48</v>
      </c>
      <c r="Y119" s="24">
        <v>2.55874115852E-23</v>
      </c>
      <c r="Z119" s="24">
        <v>1.4687512432200001E-132</v>
      </c>
      <c r="AA119" s="23">
        <v>0</v>
      </c>
      <c r="AB119" s="23">
        <v>-4.0621877480599998E-4</v>
      </c>
      <c r="AC119" s="23" t="s">
        <v>48</v>
      </c>
      <c r="AD119" s="23">
        <v>0</v>
      </c>
      <c r="AE119" s="23">
        <v>-9.5862265271200002E-4</v>
      </c>
      <c r="AF119" s="23" t="s">
        <v>45</v>
      </c>
      <c r="AG119" s="23" t="str">
        <f t="shared" si="15"/>
        <v>pass</v>
      </c>
      <c r="AH119" s="23" t="str">
        <f t="shared" si="16"/>
        <v>pass</v>
      </c>
      <c r="AI119" t="str">
        <f t="shared" si="17"/>
        <v>pass</v>
      </c>
      <c r="AJ119" t="str">
        <f t="shared" si="18"/>
        <v>pass</v>
      </c>
      <c r="AL119" t="str">
        <f t="shared" si="10"/>
        <v>same</v>
      </c>
      <c r="AM119" t="str">
        <f t="shared" si="11"/>
        <v>pass</v>
      </c>
      <c r="AN119" s="3" t="str">
        <f t="shared" si="12"/>
        <v>not exceeded</v>
      </c>
      <c r="AO119" s="3" t="str">
        <f t="shared" si="13"/>
        <v>not exceeded</v>
      </c>
      <c r="AP119" t="str">
        <f t="shared" si="19"/>
        <v>same</v>
      </c>
      <c r="AQ119" t="str">
        <f t="shared" si="14"/>
        <v>diff</v>
      </c>
    </row>
    <row r="120" spans="1:43" x14ac:dyDescent="0.3">
      <c r="A120" t="s">
        <v>255</v>
      </c>
      <c r="B120" t="s">
        <v>43</v>
      </c>
      <c r="C120" s="1">
        <v>42409</v>
      </c>
      <c r="D120">
        <v>75</v>
      </c>
      <c r="E120">
        <v>75</v>
      </c>
      <c r="F120" s="23">
        <v>79.458751422099994</v>
      </c>
      <c r="G120" s="23" t="s">
        <v>48</v>
      </c>
      <c r="H120" s="23">
        <v>34759702</v>
      </c>
      <c r="I120" s="23" t="s">
        <v>46</v>
      </c>
      <c r="J120" s="23">
        <v>1528.9595065789399</v>
      </c>
      <c r="K120" s="23" t="s">
        <v>116</v>
      </c>
      <c r="L120" s="23">
        <v>1.6677314944163298E-2</v>
      </c>
      <c r="M120" s="23" t="s">
        <v>48</v>
      </c>
      <c r="N120" s="23">
        <v>80.199284447216399</v>
      </c>
      <c r="O120" s="23" t="s">
        <v>48</v>
      </c>
      <c r="P120" s="23">
        <v>0.90703481391899998</v>
      </c>
      <c r="Q120" s="23">
        <v>0.85</v>
      </c>
      <c r="R120" s="23" t="s">
        <v>48</v>
      </c>
      <c r="S120" s="23">
        <v>0.93281855484999998</v>
      </c>
      <c r="T120" s="23" t="s">
        <v>48</v>
      </c>
      <c r="U120" s="23">
        <v>0.87981868083899994</v>
      </c>
      <c r="V120" s="23" t="s">
        <v>48</v>
      </c>
      <c r="W120" s="23">
        <v>0.84094804639099996</v>
      </c>
      <c r="X120" s="23" t="s">
        <v>48</v>
      </c>
      <c r="Y120" s="24">
        <v>1.18666337596E-8</v>
      </c>
      <c r="Z120" s="23">
        <v>0</v>
      </c>
      <c r="AA120" s="23">
        <v>0</v>
      </c>
      <c r="AB120" s="23">
        <v>-8.1182767226300003E-4</v>
      </c>
      <c r="AC120" s="23" t="s">
        <v>45</v>
      </c>
      <c r="AD120" s="23">
        <v>0</v>
      </c>
      <c r="AE120" s="23">
        <v>-7.3618627503900004E-4</v>
      </c>
      <c r="AF120" s="23" t="s">
        <v>45</v>
      </c>
      <c r="AG120" s="23" t="str">
        <f t="shared" si="15"/>
        <v>fail</v>
      </c>
      <c r="AH120" s="23" t="str">
        <f t="shared" si="16"/>
        <v>fail</v>
      </c>
      <c r="AI120" t="str">
        <f t="shared" si="17"/>
        <v>pass</v>
      </c>
      <c r="AJ120" t="str">
        <f t="shared" si="18"/>
        <v>pass</v>
      </c>
      <c r="AL120" t="str">
        <f t="shared" si="10"/>
        <v>same</v>
      </c>
      <c r="AM120" t="str">
        <f t="shared" si="11"/>
        <v>pass</v>
      </c>
      <c r="AN120" s="3" t="str">
        <f t="shared" si="12"/>
        <v>not exceeded</v>
      </c>
      <c r="AO120" s="3" t="str">
        <f t="shared" si="13"/>
        <v>not exceeded</v>
      </c>
      <c r="AP120" t="str">
        <f t="shared" si="19"/>
        <v>same</v>
      </c>
      <c r="AQ120" t="str">
        <f t="shared" si="14"/>
        <v>same</v>
      </c>
    </row>
    <row r="121" spans="1:43" x14ac:dyDescent="0.3">
      <c r="A121" t="s">
        <v>256</v>
      </c>
      <c r="B121" t="s">
        <v>43</v>
      </c>
      <c r="C121" s="1">
        <v>42416</v>
      </c>
      <c r="D121">
        <v>151</v>
      </c>
      <c r="E121">
        <v>151</v>
      </c>
      <c r="F121" s="23">
        <v>92.1169640472</v>
      </c>
      <c r="G121" s="23" t="s">
        <v>48</v>
      </c>
      <c r="H121" s="23">
        <v>18300588</v>
      </c>
      <c r="I121" s="23" t="s">
        <v>46</v>
      </c>
      <c r="J121" s="23">
        <v>961.50887053571398</v>
      </c>
      <c r="K121" s="23" t="s">
        <v>58</v>
      </c>
      <c r="L121" s="23">
        <v>2.5013723535943701E-2</v>
      </c>
      <c r="M121" s="23" t="s">
        <v>48</v>
      </c>
      <c r="N121" s="23">
        <v>92.559099384008604</v>
      </c>
      <c r="O121" s="23" t="s">
        <v>48</v>
      </c>
      <c r="P121" s="23">
        <v>0.94116219905599996</v>
      </c>
      <c r="Q121" s="23">
        <v>0.8</v>
      </c>
      <c r="R121" s="23" t="s">
        <v>48</v>
      </c>
      <c r="S121" s="23">
        <v>0.961555129535</v>
      </c>
      <c r="T121" s="23" t="s">
        <v>48</v>
      </c>
      <c r="U121" s="23">
        <v>0.91988587202700001</v>
      </c>
      <c r="V121" s="23" t="s">
        <v>48</v>
      </c>
      <c r="W121" s="23">
        <v>0.84094804639099996</v>
      </c>
      <c r="X121" s="23" t="s">
        <v>48</v>
      </c>
      <c r="Y121" s="24">
        <v>1.5361293716399999E-15</v>
      </c>
      <c r="Z121" s="24">
        <v>3.4959900260899997E-24</v>
      </c>
      <c r="AA121" s="23">
        <v>0</v>
      </c>
      <c r="AB121" s="23">
        <v>-2.98361707221E-4</v>
      </c>
      <c r="AC121" s="23" t="s">
        <v>48</v>
      </c>
      <c r="AD121" s="23">
        <v>0</v>
      </c>
      <c r="AE121" s="23">
        <v>-6.6337522094899999E-4</v>
      </c>
      <c r="AF121" s="23" t="s">
        <v>45</v>
      </c>
      <c r="AG121" s="23" t="str">
        <f t="shared" si="15"/>
        <v>pass</v>
      </c>
      <c r="AH121" s="23" t="str">
        <f t="shared" si="16"/>
        <v>pass</v>
      </c>
      <c r="AI121" t="str">
        <f t="shared" si="17"/>
        <v>pass</v>
      </c>
      <c r="AJ121" t="str">
        <f t="shared" si="18"/>
        <v>pass</v>
      </c>
      <c r="AL121" t="str">
        <f t="shared" si="10"/>
        <v>same</v>
      </c>
      <c r="AM121" t="str">
        <f t="shared" si="11"/>
        <v>pass</v>
      </c>
      <c r="AN121" s="3" t="str">
        <f t="shared" si="12"/>
        <v>not exceeded</v>
      </c>
      <c r="AO121" s="3" t="str">
        <f t="shared" si="13"/>
        <v>not exceeded</v>
      </c>
      <c r="AP121" t="str">
        <f t="shared" si="19"/>
        <v>same</v>
      </c>
      <c r="AQ121" t="str">
        <f t="shared" si="14"/>
        <v>diff</v>
      </c>
    </row>
    <row r="122" spans="1:43" x14ac:dyDescent="0.3">
      <c r="A122" t="s">
        <v>258</v>
      </c>
      <c r="B122" t="s">
        <v>43</v>
      </c>
      <c r="C122" s="1">
        <v>42419</v>
      </c>
      <c r="D122">
        <v>131</v>
      </c>
      <c r="E122">
        <v>131</v>
      </c>
      <c r="F122" s="23">
        <v>5.6097730564299999</v>
      </c>
      <c r="G122" s="23" t="s">
        <v>45</v>
      </c>
      <c r="H122" s="23">
        <v>661574</v>
      </c>
      <c r="I122" s="23" t="s">
        <v>46</v>
      </c>
      <c r="J122" s="23">
        <v>22.086875069754399</v>
      </c>
      <c r="K122" s="23" t="s">
        <v>46</v>
      </c>
      <c r="L122" s="23">
        <v>0.96230057492719201</v>
      </c>
      <c r="M122" s="23" t="s">
        <v>45</v>
      </c>
      <c r="N122" s="23">
        <v>9.7324035763294603</v>
      </c>
      <c r="O122" s="23" t="s">
        <v>45</v>
      </c>
      <c r="P122" s="23">
        <v>0.77871491800699999</v>
      </c>
      <c r="Q122" s="23">
        <v>0.8</v>
      </c>
      <c r="R122" s="23" t="s">
        <v>45</v>
      </c>
      <c r="S122" s="23">
        <v>0.79991509722900001</v>
      </c>
      <c r="T122" s="23" t="s">
        <v>45</v>
      </c>
      <c r="U122" s="23">
        <v>0.78598492510200002</v>
      </c>
      <c r="V122" s="23" t="s">
        <v>45</v>
      </c>
      <c r="W122" s="23">
        <v>0.99584488300200003</v>
      </c>
      <c r="X122" s="23" t="s">
        <v>48</v>
      </c>
      <c r="Y122" s="23">
        <v>0.99999530716399998</v>
      </c>
      <c r="Z122" s="23">
        <v>0.73572452748200001</v>
      </c>
      <c r="AA122" s="23">
        <v>5</v>
      </c>
      <c r="AB122" s="23">
        <v>-5.6401302593600002E-4</v>
      </c>
      <c r="AC122" s="23" t="s">
        <v>45</v>
      </c>
      <c r="AD122" s="23">
        <v>5</v>
      </c>
      <c r="AE122" s="23">
        <v>-5.9171162098199995E-4</v>
      </c>
      <c r="AF122" s="23" t="s">
        <v>45</v>
      </c>
      <c r="AG122" s="23" t="str">
        <f t="shared" si="15"/>
        <v>fail</v>
      </c>
      <c r="AH122" s="23" t="str">
        <f t="shared" si="16"/>
        <v>fail</v>
      </c>
      <c r="AI122" t="str">
        <f t="shared" si="17"/>
        <v>fail</v>
      </c>
      <c r="AJ122" t="str">
        <f t="shared" si="18"/>
        <v>fail</v>
      </c>
      <c r="AL122" t="str">
        <f t="shared" si="10"/>
        <v>same</v>
      </c>
      <c r="AM122" t="str">
        <f t="shared" si="11"/>
        <v>pass</v>
      </c>
      <c r="AN122" s="3" t="str">
        <f t="shared" si="12"/>
        <v>not exceeded</v>
      </c>
      <c r="AO122" s="3" t="str">
        <f t="shared" si="13"/>
        <v>not exceeded</v>
      </c>
      <c r="AP122" t="str">
        <f t="shared" si="19"/>
        <v>same</v>
      </c>
      <c r="AQ122" t="str">
        <f t="shared" si="14"/>
        <v>same</v>
      </c>
    </row>
    <row r="123" spans="1:43" x14ac:dyDescent="0.3">
      <c r="A123" t="s">
        <v>260</v>
      </c>
      <c r="B123" t="s">
        <v>85</v>
      </c>
      <c r="C123" s="1">
        <v>42420</v>
      </c>
      <c r="D123">
        <v>200</v>
      </c>
      <c r="E123">
        <v>200</v>
      </c>
      <c r="F123" s="23">
        <v>92.997880489300002</v>
      </c>
      <c r="G123" s="23" t="s">
        <v>48</v>
      </c>
      <c r="H123" s="23">
        <v>23074941</v>
      </c>
      <c r="I123" s="23" t="s">
        <v>46</v>
      </c>
      <c r="J123" s="23">
        <v>958.50241940789397</v>
      </c>
      <c r="K123" s="23" t="s">
        <v>46</v>
      </c>
      <c r="L123" s="23">
        <v>2.75527704073005E-2</v>
      </c>
      <c r="M123" s="23" t="s">
        <v>48</v>
      </c>
      <c r="N123" s="23">
        <v>93.678264748426997</v>
      </c>
      <c r="O123" s="23" t="s">
        <v>48</v>
      </c>
      <c r="P123" s="23">
        <v>0.87882109977900003</v>
      </c>
      <c r="Q123" s="23">
        <v>0.7</v>
      </c>
      <c r="R123" s="23" t="s">
        <v>48</v>
      </c>
      <c r="S123" s="23">
        <v>0.90362484588799996</v>
      </c>
      <c r="T123" s="23" t="s">
        <v>48</v>
      </c>
      <c r="U123" s="23">
        <v>0.85132128810200003</v>
      </c>
      <c r="V123" s="23" t="s">
        <v>48</v>
      </c>
      <c r="W123" s="23">
        <v>0.358420132025</v>
      </c>
      <c r="X123" s="23" t="s">
        <v>48</v>
      </c>
      <c r="Y123" s="24">
        <v>6.4947614927300005E-26</v>
      </c>
      <c r="Z123" s="23" t="s">
        <v>61</v>
      </c>
      <c r="AA123" s="23">
        <v>0</v>
      </c>
      <c r="AB123" s="23">
        <v>-1.25519050967E-3</v>
      </c>
      <c r="AC123" s="23" t="s">
        <v>45</v>
      </c>
      <c r="AD123" s="23">
        <v>0</v>
      </c>
      <c r="AE123" s="23">
        <v>-1.7991794056099999E-3</v>
      </c>
      <c r="AF123" s="23" t="s">
        <v>45</v>
      </c>
      <c r="AG123" s="23" t="str">
        <f t="shared" si="15"/>
        <v>pass</v>
      </c>
      <c r="AH123" s="23" t="str">
        <f t="shared" si="16"/>
        <v>pass</v>
      </c>
      <c r="AI123" t="str">
        <f t="shared" si="17"/>
        <v>pass</v>
      </c>
      <c r="AJ123" t="str">
        <f t="shared" si="18"/>
        <v>pass</v>
      </c>
      <c r="AL123" t="str">
        <f t="shared" si="10"/>
        <v>same</v>
      </c>
      <c r="AM123" t="str">
        <f t="shared" si="11"/>
        <v>pass</v>
      </c>
      <c r="AN123" s="3" t="str">
        <f t="shared" si="12"/>
        <v>not exceeded</v>
      </c>
      <c r="AO123" s="3" t="str">
        <f t="shared" si="13"/>
        <v>not exceeded</v>
      </c>
      <c r="AP123" t="str">
        <f t="shared" si="19"/>
        <v>same</v>
      </c>
      <c r="AQ123" t="str">
        <f t="shared" si="14"/>
        <v>same</v>
      </c>
    </row>
    <row r="124" spans="1:43" x14ac:dyDescent="0.3">
      <c r="A124" t="s">
        <v>262</v>
      </c>
      <c r="B124" t="s">
        <v>43</v>
      </c>
      <c r="C124" s="1">
        <v>42423</v>
      </c>
      <c r="D124">
        <v>151</v>
      </c>
      <c r="E124">
        <v>151</v>
      </c>
      <c r="F124" s="23">
        <v>93.295783040900005</v>
      </c>
      <c r="G124" s="23" t="s">
        <v>48</v>
      </c>
      <c r="H124" s="23">
        <v>18111084</v>
      </c>
      <c r="I124" s="23" t="s">
        <v>46</v>
      </c>
      <c r="J124" s="23">
        <v>951.08935491071395</v>
      </c>
      <c r="K124" s="23" t="s">
        <v>58</v>
      </c>
      <c r="L124" s="23">
        <v>1.9086038869423502E-2</v>
      </c>
      <c r="M124" s="23" t="s">
        <v>48</v>
      </c>
      <c r="N124" s="23">
        <v>93.333644227926101</v>
      </c>
      <c r="O124" s="23" t="s">
        <v>48</v>
      </c>
      <c r="P124" s="23">
        <v>0.94515980795700005</v>
      </c>
      <c r="Q124" s="23">
        <v>0.8</v>
      </c>
      <c r="R124" s="23" t="s">
        <v>48</v>
      </c>
      <c r="S124" s="23">
        <v>0.96588914485099997</v>
      </c>
      <c r="T124" s="23" t="s">
        <v>48</v>
      </c>
      <c r="U124" s="23">
        <v>0.923927154478</v>
      </c>
      <c r="V124" s="23" t="s">
        <v>48</v>
      </c>
      <c r="W124" s="23">
        <v>0.84094804639099996</v>
      </c>
      <c r="X124" s="23" t="s">
        <v>48</v>
      </c>
      <c r="Y124" s="24">
        <v>9.6635407011899993E-16</v>
      </c>
      <c r="Z124" s="24">
        <v>3.8602512131900002E-52</v>
      </c>
      <c r="AA124" s="23">
        <v>0</v>
      </c>
      <c r="AB124" s="23">
        <v>-2.96795889121E-4</v>
      </c>
      <c r="AC124" s="23" t="s">
        <v>48</v>
      </c>
      <c r="AD124" s="23">
        <v>0</v>
      </c>
      <c r="AE124" s="23">
        <v>-5.9169559753000003E-4</v>
      </c>
      <c r="AF124" s="23" t="s">
        <v>45</v>
      </c>
      <c r="AG124" s="23" t="str">
        <f t="shared" si="15"/>
        <v>pass</v>
      </c>
      <c r="AH124" s="23" t="str">
        <f t="shared" si="16"/>
        <v>pass</v>
      </c>
      <c r="AI124" t="str">
        <f t="shared" si="17"/>
        <v>pass</v>
      </c>
      <c r="AJ124" t="str">
        <f t="shared" si="18"/>
        <v>pass</v>
      </c>
      <c r="AL124" t="str">
        <f t="shared" si="10"/>
        <v>same</v>
      </c>
      <c r="AM124" t="str">
        <f t="shared" si="11"/>
        <v>pass</v>
      </c>
      <c r="AN124" s="3" t="str">
        <f t="shared" si="12"/>
        <v>not exceeded</v>
      </c>
      <c r="AO124" s="3" t="str">
        <f t="shared" si="13"/>
        <v>not exceeded</v>
      </c>
      <c r="AP124" t="str">
        <f t="shared" si="19"/>
        <v>same</v>
      </c>
      <c r="AQ124" t="str">
        <f t="shared" si="14"/>
        <v>diff</v>
      </c>
    </row>
    <row r="125" spans="1:43" x14ac:dyDescent="0.3">
      <c r="B125">
        <f>COUNTIF(B2:B124,"M00766")</f>
        <v>76</v>
      </c>
      <c r="E125" s="4" t="s">
        <v>376</v>
      </c>
      <c r="G125">
        <f>COUNTIF(G2:G124,"yes")</f>
        <v>7</v>
      </c>
      <c r="I125">
        <f>COUNTIF(I2:I124,"low")</f>
        <v>123</v>
      </c>
      <c r="K125" s="23">
        <f>SUM(COUNTIF(K2:K124,"very low")+COUNTIF(K2:K124,"very high"))</f>
        <v>17</v>
      </c>
      <c r="M125">
        <f>COUNTIF(M2:M124,"yes")</f>
        <v>11</v>
      </c>
      <c r="O125">
        <f>COUNTIF(O2:O124,"yes")</f>
        <v>13</v>
      </c>
      <c r="R125">
        <f>COUNTIF(R2:R124,"yes")</f>
        <v>10</v>
      </c>
      <c r="T125">
        <f>COUNTIF(T2:T124,"yes")</f>
        <v>4</v>
      </c>
      <c r="V125">
        <f>COUNTIF(V2:V124,"yes")</f>
        <v>15</v>
      </c>
      <c r="X125">
        <f>COUNTIF(X2:X124,"yes")</f>
        <v>0</v>
      </c>
      <c r="AA125">
        <f>COUNTIF(AA23:AA124,"&lt;&gt;0")</f>
        <v>8</v>
      </c>
      <c r="AC125">
        <f>COUNTIF(AC2:AC124,"yes")</f>
        <v>77</v>
      </c>
      <c r="AD125">
        <f>COUNTIF(AD2:AD124,"&lt;&gt;0")</f>
        <v>39</v>
      </c>
      <c r="AF125">
        <f>COUNTIF(AF2:AF124,"yes")</f>
        <v>85</v>
      </c>
      <c r="AG125">
        <f>COUNTIF(AG2:AG124,"fail")</f>
        <v>32</v>
      </c>
      <c r="AH125">
        <f>COUNTIF(AH2:AH124,"fail")</f>
        <v>37</v>
      </c>
      <c r="AI125">
        <f>COUNTIF(AI2:AI124,"fail")</f>
        <v>23</v>
      </c>
      <c r="AJ125">
        <f>COUNTIF(AJ2:AJ124,"fail")</f>
        <v>28</v>
      </c>
      <c r="AL125">
        <f>COUNTIF(AL2:AL124,"diff")</f>
        <v>11</v>
      </c>
      <c r="AM125">
        <f>COUNTIF(AM2:AM124,"fail")</f>
        <v>0</v>
      </c>
      <c r="AP125">
        <f>COUNTIF(AP2:AP124,"diff")</f>
        <v>11</v>
      </c>
      <c r="AQ125">
        <f>COUNTIF(AQ2:AQ124,"diff")</f>
        <v>24</v>
      </c>
    </row>
    <row r="126" spans="1:43" x14ac:dyDescent="0.3">
      <c r="E126" s="4" t="s">
        <v>377</v>
      </c>
      <c r="G126">
        <f>(G125/123)*100</f>
        <v>5.6910569105691051</v>
      </c>
      <c r="I126">
        <f>(I125/123)*100</f>
        <v>100</v>
      </c>
      <c r="K126" s="23">
        <f>(K125/123)*100</f>
        <v>13.821138211382115</v>
      </c>
      <c r="M126">
        <f>(M125/123)*100</f>
        <v>8.9430894308943092</v>
      </c>
      <c r="O126">
        <f>(O125/123)*100</f>
        <v>10.569105691056912</v>
      </c>
      <c r="R126">
        <f>(R125/123)*100</f>
        <v>8.1300813008130071</v>
      </c>
      <c r="T126">
        <f>(T125/123)*100</f>
        <v>3.2520325203252036</v>
      </c>
      <c r="V126">
        <f>(V125/123)*100</f>
        <v>12.195121951219512</v>
      </c>
      <c r="X126">
        <f>(X125/123)*100</f>
        <v>0</v>
      </c>
      <c r="AA126">
        <f>(AA125/123)*100</f>
        <v>6.5040650406504072</v>
      </c>
      <c r="AC126">
        <f>(AC125/123)*100</f>
        <v>62.601626016260155</v>
      </c>
      <c r="AD126">
        <f>(AD125/123)*100</f>
        <v>31.707317073170731</v>
      </c>
      <c r="AF126">
        <f>(AF125/123)*100</f>
        <v>69.105691056910572</v>
      </c>
      <c r="AG126">
        <f>COUNTIF(AG2:AG124,"pass")</f>
        <v>91</v>
      </c>
      <c r="AH126">
        <f>COUNTIF(AH2:AH124,"pass")</f>
        <v>86</v>
      </c>
      <c r="AI126">
        <f>COUNTIF(AI2:AI124,"pass")</f>
        <v>100</v>
      </c>
      <c r="AJ126">
        <f>COUNTIF(AJ2:AJ124,"pass")</f>
        <v>95</v>
      </c>
    </row>
    <row r="128" spans="1:43" x14ac:dyDescent="0.3">
      <c r="I128" s="4" t="s">
        <v>378</v>
      </c>
    </row>
    <row r="133" spans="3:36" x14ac:dyDescent="0.3">
      <c r="AG133" s="4" t="s">
        <v>372</v>
      </c>
      <c r="AH133" s="4" t="s">
        <v>373</v>
      </c>
      <c r="AI133" s="4" t="s">
        <v>374</v>
      </c>
      <c r="AJ133" s="4" t="s">
        <v>375</v>
      </c>
    </row>
    <row r="134" spans="3:36" x14ac:dyDescent="0.3">
      <c r="AF134" s="4" t="s">
        <v>379</v>
      </c>
      <c r="AG134">
        <f>COUNTIF(AG2:AG123,"pass")</f>
        <v>90</v>
      </c>
      <c r="AH134">
        <f>COUNTIF(AH2:AH123,"pass")</f>
        <v>85</v>
      </c>
      <c r="AI134">
        <f>COUNTIF(AI2:AI123,"pass")</f>
        <v>99</v>
      </c>
      <c r="AJ134">
        <f>COUNTIF(AJ2:AJ123,"pass")</f>
        <v>94</v>
      </c>
    </row>
    <row r="135" spans="3:36" x14ac:dyDescent="0.3">
      <c r="AF135" t="s">
        <v>267</v>
      </c>
      <c r="AG135">
        <f>COUNTIF(AG2:AG123,"fail")</f>
        <v>32</v>
      </c>
      <c r="AH135">
        <f>COUNTIF(AH2:AH123,"fail")</f>
        <v>37</v>
      </c>
      <c r="AI135">
        <f>COUNTIF(AI2:AI123,"fail")</f>
        <v>23</v>
      </c>
      <c r="AJ135">
        <f>COUNTIF(AJ2:AJ123,"fail")</f>
        <v>28</v>
      </c>
    </row>
    <row r="136" spans="3:36" x14ac:dyDescent="0.3">
      <c r="C136" s="1"/>
      <c r="Y136" s="2"/>
      <c r="Z136" s="2"/>
      <c r="AF136" t="s">
        <v>270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="75" zoomScaleNormal="75" workbookViewId="0">
      <selection sqref="A1:XFD1048576"/>
    </sheetView>
  </sheetViews>
  <sheetFormatPr defaultRowHeight="14.4" x14ac:dyDescent="0.3"/>
  <cols>
    <col min="1" max="1" width="41.88671875" bestFit="1" customWidth="1"/>
    <col min="2" max="2" width="13.33203125" bestFit="1" customWidth="1"/>
    <col min="3" max="3" width="10.6640625" bestFit="1" customWidth="1"/>
    <col min="4" max="4" width="15.5546875" bestFit="1" customWidth="1"/>
    <col min="5" max="5" width="45.6640625" bestFit="1" customWidth="1"/>
    <col min="6" max="6" width="152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264</v>
      </c>
      <c r="E1" t="s">
        <v>265</v>
      </c>
      <c r="F1" t="s">
        <v>266</v>
      </c>
    </row>
    <row r="2" spans="1:6" x14ac:dyDescent="0.3">
      <c r="A2" t="s">
        <v>42</v>
      </c>
      <c r="B2" t="s">
        <v>43</v>
      </c>
      <c r="C2" s="1">
        <v>41191</v>
      </c>
      <c r="D2" t="s">
        <v>270</v>
      </c>
      <c r="E2" t="s">
        <v>299</v>
      </c>
      <c r="F2" t="s">
        <v>305</v>
      </c>
    </row>
    <row r="3" spans="1:6" x14ac:dyDescent="0.3">
      <c r="A3" t="s">
        <v>50</v>
      </c>
      <c r="B3" t="s">
        <v>43</v>
      </c>
      <c r="C3" s="1">
        <v>41311</v>
      </c>
      <c r="D3" t="s">
        <v>270</v>
      </c>
      <c r="F3" t="s">
        <v>306</v>
      </c>
    </row>
    <row r="4" spans="1:6" x14ac:dyDescent="0.3">
      <c r="A4" t="s">
        <v>52</v>
      </c>
      <c r="B4" t="s">
        <v>43</v>
      </c>
      <c r="C4" s="1">
        <v>41443</v>
      </c>
      <c r="D4" t="s">
        <v>270</v>
      </c>
      <c r="F4" t="s">
        <v>307</v>
      </c>
    </row>
    <row r="5" spans="1:6" x14ac:dyDescent="0.3">
      <c r="A5" t="s">
        <v>57</v>
      </c>
      <c r="B5" t="s">
        <v>43</v>
      </c>
      <c r="C5" s="1">
        <v>41449</v>
      </c>
      <c r="D5" t="s">
        <v>267</v>
      </c>
      <c r="F5" t="s">
        <v>300</v>
      </c>
    </row>
    <row r="6" spans="1:6" x14ac:dyDescent="0.3">
      <c r="A6" t="s">
        <v>59</v>
      </c>
      <c r="B6" t="s">
        <v>43</v>
      </c>
      <c r="C6" s="1">
        <v>41467</v>
      </c>
      <c r="D6" t="s">
        <v>279</v>
      </c>
      <c r="E6" t="s">
        <v>297</v>
      </c>
      <c r="F6" t="s">
        <v>308</v>
      </c>
    </row>
    <row r="7" spans="1:6" x14ac:dyDescent="0.3">
      <c r="A7" t="s">
        <v>60</v>
      </c>
      <c r="B7" t="s">
        <v>43</v>
      </c>
      <c r="C7" s="1">
        <v>41503</v>
      </c>
      <c r="D7" t="s">
        <v>267</v>
      </c>
      <c r="E7" t="s">
        <v>309</v>
      </c>
    </row>
    <row r="8" spans="1:6" x14ac:dyDescent="0.3">
      <c r="A8" t="s">
        <v>65</v>
      </c>
      <c r="B8" t="s">
        <v>43</v>
      </c>
      <c r="C8" s="1">
        <v>41530</v>
      </c>
      <c r="D8" t="s">
        <v>267</v>
      </c>
      <c r="F8" t="s">
        <v>300</v>
      </c>
    </row>
    <row r="9" spans="1:6" x14ac:dyDescent="0.3">
      <c r="A9" t="s">
        <v>66</v>
      </c>
      <c r="B9" t="s">
        <v>43</v>
      </c>
      <c r="C9" s="1">
        <v>41533</v>
      </c>
      <c r="D9" t="s">
        <v>267</v>
      </c>
      <c r="E9" t="s">
        <v>296</v>
      </c>
    </row>
    <row r="10" spans="1:6" x14ac:dyDescent="0.3">
      <c r="A10" t="s">
        <v>69</v>
      </c>
      <c r="B10" t="s">
        <v>43</v>
      </c>
      <c r="C10" s="1">
        <v>41541</v>
      </c>
      <c r="D10" t="s">
        <v>270</v>
      </c>
      <c r="E10" t="s">
        <v>301</v>
      </c>
      <c r="F10" t="s">
        <v>310</v>
      </c>
    </row>
    <row r="11" spans="1:6" x14ac:dyDescent="0.3">
      <c r="A11" t="s">
        <v>70</v>
      </c>
      <c r="B11" t="s">
        <v>43</v>
      </c>
      <c r="C11" s="1">
        <v>41554</v>
      </c>
      <c r="D11" t="s">
        <v>279</v>
      </c>
      <c r="E11" t="s">
        <v>301</v>
      </c>
      <c r="F11" t="s">
        <v>311</v>
      </c>
    </row>
    <row r="12" spans="1:6" x14ac:dyDescent="0.3">
      <c r="A12" t="s">
        <v>71</v>
      </c>
      <c r="B12" t="s">
        <v>43</v>
      </c>
      <c r="C12" s="1">
        <v>41572</v>
      </c>
      <c r="D12" t="s">
        <v>267</v>
      </c>
      <c r="E12" t="s">
        <v>312</v>
      </c>
    </row>
    <row r="13" spans="1:6" x14ac:dyDescent="0.3">
      <c r="A13" t="s">
        <v>72</v>
      </c>
      <c r="B13" t="s">
        <v>43</v>
      </c>
      <c r="C13" s="1">
        <v>41677</v>
      </c>
      <c r="D13" t="s">
        <v>267</v>
      </c>
      <c r="E13" t="s">
        <v>301</v>
      </c>
      <c r="F13" t="s">
        <v>302</v>
      </c>
    </row>
    <row r="14" spans="1:6" x14ac:dyDescent="0.3">
      <c r="A14" t="s">
        <v>73</v>
      </c>
      <c r="B14" t="s">
        <v>43</v>
      </c>
      <c r="C14" s="1">
        <v>41753</v>
      </c>
      <c r="D14" t="s">
        <v>273</v>
      </c>
      <c r="E14" t="s">
        <v>271</v>
      </c>
      <c r="F14" t="s">
        <v>274</v>
      </c>
    </row>
    <row r="15" spans="1:6" x14ac:dyDescent="0.3">
      <c r="A15" t="s">
        <v>76</v>
      </c>
      <c r="B15" t="s">
        <v>43</v>
      </c>
      <c r="C15" s="1">
        <v>41773</v>
      </c>
      <c r="D15" t="s">
        <v>270</v>
      </c>
      <c r="E15" t="s">
        <v>313</v>
      </c>
      <c r="F15" t="s">
        <v>314</v>
      </c>
    </row>
    <row r="16" spans="1:6" x14ac:dyDescent="0.3">
      <c r="A16" s="7" t="s">
        <v>77</v>
      </c>
      <c r="B16" t="s">
        <v>43</v>
      </c>
      <c r="C16" s="1">
        <v>41802</v>
      </c>
      <c r="D16" t="s">
        <v>270</v>
      </c>
      <c r="F16" t="s">
        <v>315</v>
      </c>
    </row>
    <row r="17" spans="1:6" x14ac:dyDescent="0.3">
      <c r="A17" s="15" t="s">
        <v>78</v>
      </c>
      <c r="B17" t="s">
        <v>43</v>
      </c>
      <c r="C17" s="1">
        <v>41806</v>
      </c>
      <c r="D17" t="s">
        <v>279</v>
      </c>
      <c r="F17" t="s">
        <v>425</v>
      </c>
    </row>
    <row r="18" spans="1:6" x14ac:dyDescent="0.3">
      <c r="A18" t="s">
        <v>79</v>
      </c>
      <c r="B18" t="s">
        <v>43</v>
      </c>
      <c r="C18" s="1">
        <v>41864</v>
      </c>
      <c r="D18" t="s">
        <v>267</v>
      </c>
      <c r="E18" t="s">
        <v>287</v>
      </c>
    </row>
    <row r="19" spans="1:6" x14ac:dyDescent="0.3">
      <c r="A19" t="s">
        <v>81</v>
      </c>
      <c r="B19" t="s">
        <v>43</v>
      </c>
      <c r="C19" s="1">
        <v>41883</v>
      </c>
      <c r="D19" t="s">
        <v>267</v>
      </c>
      <c r="E19" t="s">
        <v>316</v>
      </c>
    </row>
    <row r="20" spans="1:6" x14ac:dyDescent="0.3">
      <c r="A20" t="s">
        <v>83</v>
      </c>
      <c r="B20" t="s">
        <v>43</v>
      </c>
      <c r="C20" s="1">
        <v>41926</v>
      </c>
      <c r="D20" t="s">
        <v>267</v>
      </c>
      <c r="F20" t="s">
        <v>303</v>
      </c>
    </row>
    <row r="21" spans="1:6" x14ac:dyDescent="0.3">
      <c r="A21" t="s">
        <v>84</v>
      </c>
      <c r="B21" t="s">
        <v>85</v>
      </c>
      <c r="C21" s="1">
        <v>41929</v>
      </c>
      <c r="D21" t="s">
        <v>270</v>
      </c>
      <c r="F21" t="s">
        <v>317</v>
      </c>
    </row>
    <row r="22" spans="1:6" x14ac:dyDescent="0.3">
      <c r="A22" s="15" t="s">
        <v>88</v>
      </c>
      <c r="B22" t="s">
        <v>43</v>
      </c>
      <c r="C22" s="1">
        <v>41936</v>
      </c>
      <c r="D22" t="s">
        <v>273</v>
      </c>
      <c r="F22" t="s">
        <v>318</v>
      </c>
    </row>
    <row r="23" spans="1:6" x14ac:dyDescent="0.3">
      <c r="A23" t="s">
        <v>89</v>
      </c>
      <c r="B23" t="s">
        <v>43</v>
      </c>
      <c r="C23" s="1">
        <v>41943</v>
      </c>
      <c r="D23" t="s">
        <v>267</v>
      </c>
      <c r="F23" t="s">
        <v>269</v>
      </c>
    </row>
    <row r="24" spans="1:6" x14ac:dyDescent="0.3">
      <c r="A24" t="s">
        <v>90</v>
      </c>
      <c r="B24" t="s">
        <v>43</v>
      </c>
      <c r="C24" s="1">
        <v>41950</v>
      </c>
      <c r="D24" t="s">
        <v>279</v>
      </c>
      <c r="E24" t="s">
        <v>319</v>
      </c>
      <c r="F24" t="s">
        <v>269</v>
      </c>
    </row>
    <row r="25" spans="1:6" x14ac:dyDescent="0.3">
      <c r="A25" t="s">
        <v>92</v>
      </c>
      <c r="B25" t="s">
        <v>43</v>
      </c>
      <c r="C25" s="1">
        <v>41961</v>
      </c>
      <c r="D25" t="s">
        <v>267</v>
      </c>
    </row>
    <row r="26" spans="1:6" x14ac:dyDescent="0.3">
      <c r="A26" t="s">
        <v>94</v>
      </c>
      <c r="B26" t="s">
        <v>43</v>
      </c>
      <c r="C26" s="1">
        <v>41981</v>
      </c>
      <c r="D26" t="s">
        <v>279</v>
      </c>
      <c r="E26" t="s">
        <v>282</v>
      </c>
      <c r="F26" t="s">
        <v>320</v>
      </c>
    </row>
    <row r="27" spans="1:6" x14ac:dyDescent="0.3">
      <c r="A27" t="s">
        <v>95</v>
      </c>
      <c r="B27" t="s">
        <v>85</v>
      </c>
      <c r="C27" s="1">
        <v>41981</v>
      </c>
      <c r="D27" t="s">
        <v>279</v>
      </c>
      <c r="E27" t="s">
        <v>316</v>
      </c>
      <c r="F27" t="s">
        <v>321</v>
      </c>
    </row>
    <row r="28" spans="1:6" x14ac:dyDescent="0.3">
      <c r="A28" t="s">
        <v>96</v>
      </c>
      <c r="B28" t="s">
        <v>43</v>
      </c>
      <c r="C28" s="1">
        <v>41985</v>
      </c>
      <c r="D28" t="s">
        <v>270</v>
      </c>
      <c r="E28" t="s">
        <v>322</v>
      </c>
      <c r="F28" t="s">
        <v>323</v>
      </c>
    </row>
    <row r="29" spans="1:6" x14ac:dyDescent="0.3">
      <c r="A29" t="s">
        <v>98</v>
      </c>
      <c r="B29" t="s">
        <v>43</v>
      </c>
      <c r="C29" s="1">
        <v>41989</v>
      </c>
      <c r="D29" t="s">
        <v>270</v>
      </c>
      <c r="E29" t="s">
        <v>324</v>
      </c>
      <c r="F29" t="s">
        <v>323</v>
      </c>
    </row>
    <row r="30" spans="1:6" x14ac:dyDescent="0.3">
      <c r="A30" t="s">
        <v>100</v>
      </c>
      <c r="B30" t="s">
        <v>43</v>
      </c>
      <c r="C30" s="1">
        <v>41992</v>
      </c>
      <c r="D30" t="s">
        <v>270</v>
      </c>
      <c r="E30" t="s">
        <v>325</v>
      </c>
      <c r="F30" t="s">
        <v>326</v>
      </c>
    </row>
    <row r="31" spans="1:6" x14ac:dyDescent="0.3">
      <c r="A31" t="s">
        <v>102</v>
      </c>
      <c r="B31" t="s">
        <v>43</v>
      </c>
      <c r="C31" s="1">
        <v>42024</v>
      </c>
      <c r="D31" t="s">
        <v>267</v>
      </c>
      <c r="E31" t="s">
        <v>284</v>
      </c>
      <c r="F31" t="s">
        <v>303</v>
      </c>
    </row>
    <row r="32" spans="1:6" x14ac:dyDescent="0.3">
      <c r="A32" t="s">
        <v>104</v>
      </c>
      <c r="B32" t="s">
        <v>85</v>
      </c>
      <c r="C32" s="1">
        <v>42031</v>
      </c>
      <c r="D32" t="s">
        <v>267</v>
      </c>
      <c r="E32" t="s">
        <v>296</v>
      </c>
    </row>
    <row r="33" spans="1:6" x14ac:dyDescent="0.3">
      <c r="A33" t="s">
        <v>106</v>
      </c>
      <c r="B33" t="s">
        <v>43</v>
      </c>
      <c r="C33" s="1">
        <v>42038</v>
      </c>
      <c r="D33" t="s">
        <v>267</v>
      </c>
      <c r="E33" t="s">
        <v>327</v>
      </c>
      <c r="F33" t="s">
        <v>295</v>
      </c>
    </row>
    <row r="34" spans="1:6" x14ac:dyDescent="0.3">
      <c r="A34" t="s">
        <v>110</v>
      </c>
      <c r="B34" t="s">
        <v>85</v>
      </c>
      <c r="C34" s="1">
        <v>42038</v>
      </c>
      <c r="D34" t="s">
        <v>279</v>
      </c>
      <c r="E34" t="s">
        <v>328</v>
      </c>
      <c r="F34" t="s">
        <v>329</v>
      </c>
    </row>
    <row r="35" spans="1:6" x14ac:dyDescent="0.3">
      <c r="A35" t="s">
        <v>114</v>
      </c>
      <c r="B35" t="s">
        <v>43</v>
      </c>
      <c r="C35" s="1">
        <v>42040</v>
      </c>
      <c r="D35" t="s">
        <v>267</v>
      </c>
      <c r="E35" t="s">
        <v>330</v>
      </c>
      <c r="F35" t="s">
        <v>304</v>
      </c>
    </row>
    <row r="36" spans="1:6" x14ac:dyDescent="0.3">
      <c r="A36" s="15" t="s">
        <v>115</v>
      </c>
      <c r="B36" t="s">
        <v>43</v>
      </c>
      <c r="C36" s="1">
        <v>42059</v>
      </c>
      <c r="D36" t="s">
        <v>270</v>
      </c>
      <c r="F36" t="s">
        <v>275</v>
      </c>
    </row>
    <row r="37" spans="1:6" x14ac:dyDescent="0.3">
      <c r="A37" t="s">
        <v>118</v>
      </c>
      <c r="B37" t="s">
        <v>85</v>
      </c>
      <c r="C37" s="1">
        <v>42072</v>
      </c>
      <c r="D37" t="s">
        <v>270</v>
      </c>
      <c r="E37" t="s">
        <v>296</v>
      </c>
      <c r="F37" t="s">
        <v>331</v>
      </c>
    </row>
    <row r="38" spans="1:6" x14ac:dyDescent="0.3">
      <c r="A38" t="s">
        <v>119</v>
      </c>
      <c r="B38" t="s">
        <v>43</v>
      </c>
      <c r="C38" s="1">
        <v>42074</v>
      </c>
      <c r="D38" t="s">
        <v>267</v>
      </c>
      <c r="E38" t="s">
        <v>309</v>
      </c>
    </row>
    <row r="39" spans="1:6" x14ac:dyDescent="0.3">
      <c r="A39" t="s">
        <v>120</v>
      </c>
      <c r="B39" t="s">
        <v>85</v>
      </c>
      <c r="C39" s="1">
        <v>42074</v>
      </c>
      <c r="D39" t="s">
        <v>267</v>
      </c>
      <c r="E39" t="s">
        <v>271</v>
      </c>
      <c r="F39" t="s">
        <v>272</v>
      </c>
    </row>
    <row r="40" spans="1:6" x14ac:dyDescent="0.3">
      <c r="A40" t="s">
        <v>122</v>
      </c>
      <c r="B40" t="s">
        <v>43</v>
      </c>
      <c r="C40" s="1">
        <v>42096</v>
      </c>
      <c r="D40" t="s">
        <v>279</v>
      </c>
      <c r="E40" t="s">
        <v>276</v>
      </c>
      <c r="F40" t="s">
        <v>336</v>
      </c>
    </row>
    <row r="41" spans="1:6" x14ac:dyDescent="0.3">
      <c r="A41" t="s">
        <v>123</v>
      </c>
      <c r="B41" t="s">
        <v>43</v>
      </c>
      <c r="C41" s="1">
        <v>42108</v>
      </c>
      <c r="D41" t="s">
        <v>267</v>
      </c>
      <c r="E41" t="s">
        <v>268</v>
      </c>
    </row>
    <row r="42" spans="1:6" x14ac:dyDescent="0.3">
      <c r="A42" s="15" t="s">
        <v>125</v>
      </c>
      <c r="B42" t="s">
        <v>85</v>
      </c>
      <c r="C42" s="1">
        <v>42121</v>
      </c>
      <c r="D42" t="s">
        <v>273</v>
      </c>
      <c r="E42" t="s">
        <v>328</v>
      </c>
      <c r="F42" t="s">
        <v>274</v>
      </c>
    </row>
    <row r="43" spans="1:6" x14ac:dyDescent="0.3">
      <c r="A43" t="s">
        <v>126</v>
      </c>
      <c r="B43" t="s">
        <v>43</v>
      </c>
      <c r="C43" s="1">
        <v>42124</v>
      </c>
      <c r="D43" t="s">
        <v>279</v>
      </c>
      <c r="E43" t="s">
        <v>276</v>
      </c>
      <c r="F43" t="s">
        <v>278</v>
      </c>
    </row>
    <row r="44" spans="1:6" x14ac:dyDescent="0.3">
      <c r="A44" t="s">
        <v>127</v>
      </c>
      <c r="B44" t="s">
        <v>43</v>
      </c>
      <c r="C44" s="1">
        <v>42130</v>
      </c>
      <c r="D44" t="s">
        <v>267</v>
      </c>
      <c r="F44" t="s">
        <v>337</v>
      </c>
    </row>
    <row r="45" spans="1:6" x14ac:dyDescent="0.3">
      <c r="A45" t="s">
        <v>128</v>
      </c>
      <c r="B45" t="s">
        <v>43</v>
      </c>
      <c r="C45" s="1">
        <v>42132</v>
      </c>
      <c r="D45" t="s">
        <v>267</v>
      </c>
      <c r="E45" t="s">
        <v>280</v>
      </c>
    </row>
    <row r="46" spans="1:6" x14ac:dyDescent="0.3">
      <c r="A46" t="s">
        <v>129</v>
      </c>
      <c r="B46" t="s">
        <v>85</v>
      </c>
      <c r="C46" s="1">
        <v>42132</v>
      </c>
      <c r="D46" t="s">
        <v>267</v>
      </c>
      <c r="E46" t="s">
        <v>276</v>
      </c>
    </row>
    <row r="47" spans="1:6" x14ac:dyDescent="0.3">
      <c r="A47" t="s">
        <v>130</v>
      </c>
      <c r="B47" t="s">
        <v>85</v>
      </c>
      <c r="C47" s="1">
        <v>42135</v>
      </c>
      <c r="D47" t="s">
        <v>270</v>
      </c>
      <c r="F47" t="s">
        <v>306</v>
      </c>
    </row>
    <row r="48" spans="1:6" x14ac:dyDescent="0.3">
      <c r="A48" t="s">
        <v>132</v>
      </c>
      <c r="B48" t="s">
        <v>43</v>
      </c>
      <c r="C48" s="1">
        <v>42140</v>
      </c>
      <c r="D48" t="s">
        <v>267</v>
      </c>
      <c r="E48" t="s">
        <v>280</v>
      </c>
    </row>
    <row r="49" spans="1:6" x14ac:dyDescent="0.3">
      <c r="A49" t="s">
        <v>133</v>
      </c>
      <c r="B49" t="s">
        <v>85</v>
      </c>
      <c r="C49" s="1">
        <v>42145</v>
      </c>
      <c r="D49" t="s">
        <v>279</v>
      </c>
      <c r="E49" t="s">
        <v>328</v>
      </c>
      <c r="F49" t="s">
        <v>272</v>
      </c>
    </row>
    <row r="50" spans="1:6" x14ac:dyDescent="0.3">
      <c r="A50" t="s">
        <v>134</v>
      </c>
      <c r="B50" t="s">
        <v>43</v>
      </c>
      <c r="C50" s="1">
        <v>42146</v>
      </c>
      <c r="D50" t="s">
        <v>267</v>
      </c>
      <c r="E50" t="s">
        <v>271</v>
      </c>
    </row>
    <row r="51" spans="1:6" x14ac:dyDescent="0.3">
      <c r="A51" t="s">
        <v>135</v>
      </c>
      <c r="B51" t="s">
        <v>85</v>
      </c>
      <c r="C51" s="1">
        <v>42146</v>
      </c>
      <c r="D51" t="s">
        <v>267</v>
      </c>
      <c r="E51" t="s">
        <v>282</v>
      </c>
      <c r="F51" t="s">
        <v>281</v>
      </c>
    </row>
    <row r="52" spans="1:6" x14ac:dyDescent="0.3">
      <c r="A52" t="s">
        <v>137</v>
      </c>
      <c r="B52" t="s">
        <v>43</v>
      </c>
      <c r="C52" s="1">
        <v>42156</v>
      </c>
      <c r="D52" t="s">
        <v>279</v>
      </c>
      <c r="E52" t="s">
        <v>328</v>
      </c>
      <c r="F52" t="s">
        <v>283</v>
      </c>
    </row>
    <row r="53" spans="1:6" x14ac:dyDescent="0.3">
      <c r="A53" t="s">
        <v>139</v>
      </c>
      <c r="B53" t="s">
        <v>43</v>
      </c>
      <c r="C53" s="1">
        <v>42157</v>
      </c>
      <c r="D53" t="s">
        <v>279</v>
      </c>
      <c r="E53" t="s">
        <v>284</v>
      </c>
      <c r="F53" t="s">
        <v>338</v>
      </c>
    </row>
    <row r="54" spans="1:6" x14ac:dyDescent="0.3">
      <c r="A54" t="s">
        <v>141</v>
      </c>
      <c r="B54" t="s">
        <v>85</v>
      </c>
      <c r="C54" s="1">
        <v>42158</v>
      </c>
      <c r="D54" t="s">
        <v>279</v>
      </c>
      <c r="F54" t="s">
        <v>339</v>
      </c>
    </row>
    <row r="55" spans="1:6" x14ac:dyDescent="0.3">
      <c r="A55" t="s">
        <v>145</v>
      </c>
      <c r="B55" t="s">
        <v>43</v>
      </c>
      <c r="C55" s="1">
        <v>42159</v>
      </c>
      <c r="D55" t="s">
        <v>267</v>
      </c>
      <c r="E55" t="s">
        <v>276</v>
      </c>
    </row>
    <row r="56" spans="1:6" x14ac:dyDescent="0.3">
      <c r="A56" t="s">
        <v>146</v>
      </c>
      <c r="B56" t="s">
        <v>85</v>
      </c>
      <c r="C56" s="1">
        <v>42159</v>
      </c>
      <c r="D56" t="s">
        <v>279</v>
      </c>
      <c r="E56" t="s">
        <v>309</v>
      </c>
      <c r="F56" t="s">
        <v>291</v>
      </c>
    </row>
    <row r="57" spans="1:6" x14ac:dyDescent="0.3">
      <c r="A57" t="s">
        <v>147</v>
      </c>
      <c r="B57" t="s">
        <v>43</v>
      </c>
      <c r="C57" s="1">
        <v>42160</v>
      </c>
      <c r="D57" t="s">
        <v>279</v>
      </c>
      <c r="E57" t="s">
        <v>284</v>
      </c>
      <c r="F57" t="s">
        <v>277</v>
      </c>
    </row>
    <row r="58" spans="1:6" x14ac:dyDescent="0.3">
      <c r="A58" t="s">
        <v>149</v>
      </c>
      <c r="B58" t="s">
        <v>43</v>
      </c>
      <c r="C58" s="1">
        <v>42165</v>
      </c>
      <c r="D58" t="s">
        <v>267</v>
      </c>
      <c r="E58" t="s">
        <v>284</v>
      </c>
    </row>
    <row r="59" spans="1:6" x14ac:dyDescent="0.3">
      <c r="A59" t="s">
        <v>151</v>
      </c>
      <c r="B59" t="s">
        <v>85</v>
      </c>
      <c r="C59" s="1">
        <v>42166</v>
      </c>
      <c r="D59" t="s">
        <v>279</v>
      </c>
      <c r="E59" t="s">
        <v>276</v>
      </c>
      <c r="F59" t="s">
        <v>285</v>
      </c>
    </row>
    <row r="60" spans="1:6" x14ac:dyDescent="0.3">
      <c r="A60" t="s">
        <v>152</v>
      </c>
      <c r="B60" t="s">
        <v>85</v>
      </c>
      <c r="C60" s="1">
        <v>42170</v>
      </c>
      <c r="D60" t="s">
        <v>279</v>
      </c>
      <c r="E60" t="s">
        <v>271</v>
      </c>
      <c r="F60" t="s">
        <v>286</v>
      </c>
    </row>
    <row r="61" spans="1:6" x14ac:dyDescent="0.3">
      <c r="A61" t="s">
        <v>154</v>
      </c>
      <c r="B61" t="s">
        <v>85</v>
      </c>
      <c r="C61" s="1">
        <v>42174</v>
      </c>
      <c r="D61" t="s">
        <v>267</v>
      </c>
      <c r="E61" t="s">
        <v>332</v>
      </c>
      <c r="F61" t="s">
        <v>272</v>
      </c>
    </row>
    <row r="62" spans="1:6" x14ac:dyDescent="0.3">
      <c r="A62" t="s">
        <v>155</v>
      </c>
      <c r="B62" t="s">
        <v>85</v>
      </c>
      <c r="C62" s="1">
        <v>42180</v>
      </c>
      <c r="D62" t="s">
        <v>273</v>
      </c>
      <c r="F62" t="s">
        <v>340</v>
      </c>
    </row>
    <row r="63" spans="1:6" x14ac:dyDescent="0.3">
      <c r="A63" t="s">
        <v>157</v>
      </c>
      <c r="B63" t="s">
        <v>43</v>
      </c>
      <c r="C63" s="1">
        <v>42188</v>
      </c>
      <c r="D63" t="s">
        <v>267</v>
      </c>
      <c r="E63" t="s">
        <v>287</v>
      </c>
    </row>
    <row r="64" spans="1:6" x14ac:dyDescent="0.3">
      <c r="A64" t="s">
        <v>159</v>
      </c>
      <c r="B64" t="s">
        <v>85</v>
      </c>
      <c r="C64" s="1">
        <v>42188</v>
      </c>
      <c r="D64" t="s">
        <v>267</v>
      </c>
      <c r="E64" t="s">
        <v>333</v>
      </c>
    </row>
    <row r="65" spans="1:6" x14ac:dyDescent="0.3">
      <c r="A65" t="s">
        <v>160</v>
      </c>
      <c r="B65" t="s">
        <v>85</v>
      </c>
      <c r="C65" s="1">
        <v>42194</v>
      </c>
      <c r="D65" t="s">
        <v>267</v>
      </c>
      <c r="E65" t="s">
        <v>298</v>
      </c>
      <c r="F65" t="s">
        <v>288</v>
      </c>
    </row>
    <row r="66" spans="1:6" x14ac:dyDescent="0.3">
      <c r="A66" t="s">
        <v>161</v>
      </c>
      <c r="B66" t="s">
        <v>43</v>
      </c>
      <c r="C66" s="1">
        <v>42212</v>
      </c>
      <c r="D66" t="s">
        <v>267</v>
      </c>
      <c r="E66" t="s">
        <v>341</v>
      </c>
    </row>
    <row r="67" spans="1:6" x14ac:dyDescent="0.3">
      <c r="A67" s="15" t="s">
        <v>162</v>
      </c>
      <c r="B67" t="s">
        <v>85</v>
      </c>
      <c r="C67" s="1">
        <v>42212</v>
      </c>
      <c r="D67" t="s">
        <v>270</v>
      </c>
      <c r="E67" t="s">
        <v>342</v>
      </c>
      <c r="F67" t="s">
        <v>343</v>
      </c>
    </row>
    <row r="68" spans="1:6" x14ac:dyDescent="0.3">
      <c r="A68" t="s">
        <v>164</v>
      </c>
      <c r="B68" t="s">
        <v>43</v>
      </c>
      <c r="C68" s="1">
        <v>42223</v>
      </c>
      <c r="D68" t="s">
        <v>279</v>
      </c>
      <c r="F68" t="s">
        <v>289</v>
      </c>
    </row>
    <row r="69" spans="1:6" x14ac:dyDescent="0.3">
      <c r="A69" t="s">
        <v>165</v>
      </c>
      <c r="B69" t="s">
        <v>43</v>
      </c>
      <c r="C69" s="1">
        <v>42229</v>
      </c>
      <c r="D69" t="s">
        <v>267</v>
      </c>
      <c r="F69" t="s">
        <v>290</v>
      </c>
    </row>
    <row r="70" spans="1:6" x14ac:dyDescent="0.3">
      <c r="A70" t="s">
        <v>166</v>
      </c>
      <c r="B70" t="s">
        <v>43</v>
      </c>
      <c r="C70" s="1">
        <v>42234</v>
      </c>
      <c r="D70" t="s">
        <v>267</v>
      </c>
      <c r="E70" t="s">
        <v>287</v>
      </c>
    </row>
    <row r="71" spans="1:6" x14ac:dyDescent="0.3">
      <c r="A71" t="s">
        <v>168</v>
      </c>
      <c r="B71" t="s">
        <v>43</v>
      </c>
      <c r="C71" s="1">
        <v>42242</v>
      </c>
      <c r="D71" t="s">
        <v>267</v>
      </c>
    </row>
    <row r="72" spans="1:6" x14ac:dyDescent="0.3">
      <c r="A72" t="s">
        <v>169</v>
      </c>
      <c r="B72" t="s">
        <v>43</v>
      </c>
      <c r="C72" s="1">
        <v>42251</v>
      </c>
      <c r="D72" t="s">
        <v>273</v>
      </c>
      <c r="E72" t="s">
        <v>334</v>
      </c>
      <c r="F72" t="s">
        <v>344</v>
      </c>
    </row>
    <row r="73" spans="1:6" x14ac:dyDescent="0.3">
      <c r="A73" t="s">
        <v>173</v>
      </c>
      <c r="B73" t="s">
        <v>43</v>
      </c>
      <c r="C73" s="1">
        <v>42257</v>
      </c>
      <c r="D73" t="s">
        <v>267</v>
      </c>
      <c r="F73" t="s">
        <v>292</v>
      </c>
    </row>
    <row r="74" spans="1:6" x14ac:dyDescent="0.3">
      <c r="A74" t="s">
        <v>174</v>
      </c>
      <c r="B74" t="s">
        <v>85</v>
      </c>
      <c r="C74" s="1">
        <v>42263</v>
      </c>
      <c r="D74" t="s">
        <v>279</v>
      </c>
      <c r="E74" t="s">
        <v>297</v>
      </c>
      <c r="F74" t="s">
        <v>345</v>
      </c>
    </row>
    <row r="75" spans="1:6" x14ac:dyDescent="0.3">
      <c r="A75" t="s">
        <v>176</v>
      </c>
      <c r="B75" t="s">
        <v>85</v>
      </c>
      <c r="C75" s="1">
        <v>42264</v>
      </c>
      <c r="D75" t="s">
        <v>267</v>
      </c>
      <c r="E75" t="s">
        <v>296</v>
      </c>
      <c r="F75" t="s">
        <v>346</v>
      </c>
    </row>
    <row r="76" spans="1:6" x14ac:dyDescent="0.3">
      <c r="A76" t="s">
        <v>178</v>
      </c>
      <c r="B76" t="s">
        <v>43</v>
      </c>
      <c r="C76" s="1">
        <v>42265</v>
      </c>
      <c r="D76" t="s">
        <v>267</v>
      </c>
    </row>
    <row r="77" spans="1:6" x14ac:dyDescent="0.3">
      <c r="A77" t="s">
        <v>180</v>
      </c>
      <c r="B77" t="s">
        <v>43</v>
      </c>
      <c r="C77" s="1">
        <v>42270</v>
      </c>
      <c r="D77" t="s">
        <v>267</v>
      </c>
      <c r="E77" t="s">
        <v>333</v>
      </c>
    </row>
    <row r="78" spans="1:6" x14ac:dyDescent="0.3">
      <c r="A78" t="s">
        <v>184</v>
      </c>
      <c r="B78" t="s">
        <v>85</v>
      </c>
      <c r="C78" s="1">
        <v>42271</v>
      </c>
      <c r="D78" t="s">
        <v>267</v>
      </c>
      <c r="E78" t="s">
        <v>287</v>
      </c>
      <c r="F78" t="s">
        <v>290</v>
      </c>
    </row>
    <row r="79" spans="1:6" x14ac:dyDescent="0.3">
      <c r="A79" t="s">
        <v>186</v>
      </c>
      <c r="B79" t="s">
        <v>43</v>
      </c>
      <c r="C79" s="1">
        <v>42272</v>
      </c>
      <c r="D79" t="s">
        <v>279</v>
      </c>
      <c r="E79" t="s">
        <v>347</v>
      </c>
      <c r="F79" t="s">
        <v>289</v>
      </c>
    </row>
    <row r="80" spans="1:6" x14ac:dyDescent="0.3">
      <c r="A80" t="s">
        <v>187</v>
      </c>
      <c r="B80" t="s">
        <v>85</v>
      </c>
      <c r="C80" s="1">
        <v>42276</v>
      </c>
      <c r="D80" t="s">
        <v>267</v>
      </c>
      <c r="E80" t="s">
        <v>348</v>
      </c>
    </row>
    <row r="81" spans="1:6" x14ac:dyDescent="0.3">
      <c r="A81" t="s">
        <v>189</v>
      </c>
      <c r="B81" t="s">
        <v>43</v>
      </c>
      <c r="C81" s="1">
        <v>42277</v>
      </c>
      <c r="D81" t="s">
        <v>279</v>
      </c>
      <c r="E81" t="s">
        <v>271</v>
      </c>
      <c r="F81" t="s">
        <v>293</v>
      </c>
    </row>
    <row r="82" spans="1:6" x14ac:dyDescent="0.3">
      <c r="A82" t="s">
        <v>190</v>
      </c>
      <c r="B82" t="s">
        <v>85</v>
      </c>
      <c r="C82" s="1">
        <v>42282</v>
      </c>
      <c r="D82" t="s">
        <v>279</v>
      </c>
      <c r="E82" t="s">
        <v>287</v>
      </c>
      <c r="F82" t="s">
        <v>320</v>
      </c>
    </row>
    <row r="83" spans="1:6" x14ac:dyDescent="0.3">
      <c r="A83" t="s">
        <v>191</v>
      </c>
      <c r="B83" t="s">
        <v>85</v>
      </c>
      <c r="C83" s="1">
        <v>42285</v>
      </c>
      <c r="D83" t="s">
        <v>267</v>
      </c>
      <c r="E83" t="s">
        <v>349</v>
      </c>
    </row>
    <row r="84" spans="1:6" x14ac:dyDescent="0.3">
      <c r="A84" t="s">
        <v>193</v>
      </c>
      <c r="B84" t="s">
        <v>85</v>
      </c>
      <c r="C84" s="1">
        <v>42290</v>
      </c>
      <c r="D84" t="s">
        <v>267</v>
      </c>
    </row>
    <row r="85" spans="1:6" x14ac:dyDescent="0.3">
      <c r="A85" t="s">
        <v>194</v>
      </c>
      <c r="B85" t="s">
        <v>85</v>
      </c>
      <c r="C85" s="1">
        <v>42291</v>
      </c>
      <c r="D85" t="s">
        <v>267</v>
      </c>
      <c r="E85" t="s">
        <v>268</v>
      </c>
    </row>
    <row r="86" spans="1:6" x14ac:dyDescent="0.3">
      <c r="A86" t="s">
        <v>196</v>
      </c>
      <c r="B86" t="s">
        <v>43</v>
      </c>
      <c r="C86" s="1">
        <v>42292</v>
      </c>
      <c r="D86" t="s">
        <v>267</v>
      </c>
      <c r="E86" t="s">
        <v>287</v>
      </c>
    </row>
    <row r="87" spans="1:6" x14ac:dyDescent="0.3">
      <c r="A87" t="s">
        <v>200</v>
      </c>
      <c r="B87" t="s">
        <v>85</v>
      </c>
      <c r="C87" s="1">
        <v>42298</v>
      </c>
      <c r="D87" t="s">
        <v>267</v>
      </c>
      <c r="E87" t="s">
        <v>271</v>
      </c>
    </row>
    <row r="88" spans="1:6" x14ac:dyDescent="0.3">
      <c r="A88" t="s">
        <v>202</v>
      </c>
      <c r="B88" t="s">
        <v>43</v>
      </c>
      <c r="C88" s="1">
        <v>42299</v>
      </c>
      <c r="D88" t="s">
        <v>279</v>
      </c>
      <c r="F88" t="s">
        <v>278</v>
      </c>
    </row>
    <row r="89" spans="1:6" x14ac:dyDescent="0.3">
      <c r="A89" t="s">
        <v>203</v>
      </c>
      <c r="B89" t="s">
        <v>43</v>
      </c>
      <c r="C89" s="1">
        <v>42300</v>
      </c>
      <c r="D89" t="s">
        <v>279</v>
      </c>
      <c r="E89" t="s">
        <v>350</v>
      </c>
      <c r="F89" t="s">
        <v>277</v>
      </c>
    </row>
    <row r="90" spans="1:6" x14ac:dyDescent="0.3">
      <c r="A90" t="s">
        <v>207</v>
      </c>
      <c r="B90" t="s">
        <v>85</v>
      </c>
      <c r="C90" s="1">
        <v>42305</v>
      </c>
      <c r="D90" t="s">
        <v>267</v>
      </c>
    </row>
    <row r="91" spans="1:6" x14ac:dyDescent="0.3">
      <c r="A91" t="s">
        <v>208</v>
      </c>
      <c r="B91" t="s">
        <v>43</v>
      </c>
      <c r="C91" s="1">
        <v>42307</v>
      </c>
      <c r="D91" t="s">
        <v>267</v>
      </c>
      <c r="E91" t="s">
        <v>309</v>
      </c>
    </row>
    <row r="92" spans="1:6" x14ac:dyDescent="0.3">
      <c r="A92" t="s">
        <v>210</v>
      </c>
      <c r="B92" t="s">
        <v>85</v>
      </c>
      <c r="C92" s="1">
        <v>42307</v>
      </c>
      <c r="D92" t="s">
        <v>267</v>
      </c>
      <c r="E92" t="s">
        <v>334</v>
      </c>
    </row>
    <row r="93" spans="1:6" x14ac:dyDescent="0.3">
      <c r="A93" t="s">
        <v>212</v>
      </c>
      <c r="B93" t="s">
        <v>85</v>
      </c>
      <c r="C93" s="1">
        <v>42311</v>
      </c>
      <c r="D93" t="s">
        <v>267</v>
      </c>
      <c r="E93" t="s">
        <v>271</v>
      </c>
    </row>
    <row r="94" spans="1:6" x14ac:dyDescent="0.3">
      <c r="A94" t="s">
        <v>214</v>
      </c>
      <c r="B94" t="s">
        <v>85</v>
      </c>
      <c r="C94" s="1">
        <v>42313</v>
      </c>
      <c r="D94" t="s">
        <v>267</v>
      </c>
      <c r="E94" t="s">
        <v>351</v>
      </c>
    </row>
    <row r="95" spans="1:6" x14ac:dyDescent="0.3">
      <c r="A95" t="s">
        <v>216</v>
      </c>
      <c r="B95" t="s">
        <v>85</v>
      </c>
      <c r="C95" s="1">
        <v>42324</v>
      </c>
      <c r="D95" t="s">
        <v>267</v>
      </c>
      <c r="F95" t="s">
        <v>288</v>
      </c>
    </row>
    <row r="96" spans="1:6" x14ac:dyDescent="0.3">
      <c r="A96" t="s">
        <v>217</v>
      </c>
      <c r="B96" t="s">
        <v>43</v>
      </c>
      <c r="C96" s="1">
        <v>42325</v>
      </c>
      <c r="D96" t="s">
        <v>279</v>
      </c>
      <c r="E96" t="s">
        <v>319</v>
      </c>
      <c r="F96" t="s">
        <v>352</v>
      </c>
    </row>
    <row r="97" spans="1:6" x14ac:dyDescent="0.3">
      <c r="A97" t="s">
        <v>219</v>
      </c>
      <c r="B97" t="s">
        <v>85</v>
      </c>
      <c r="C97" s="1">
        <v>42325</v>
      </c>
      <c r="D97" t="s">
        <v>267</v>
      </c>
      <c r="E97" t="s">
        <v>353</v>
      </c>
      <c r="F97" t="s">
        <v>289</v>
      </c>
    </row>
    <row r="98" spans="1:6" x14ac:dyDescent="0.3">
      <c r="A98" s="15" t="s">
        <v>221</v>
      </c>
      <c r="B98" t="s">
        <v>85</v>
      </c>
      <c r="C98" s="1">
        <v>42333</v>
      </c>
      <c r="D98" t="s">
        <v>273</v>
      </c>
      <c r="E98" t="s">
        <v>284</v>
      </c>
    </row>
    <row r="99" spans="1:6" x14ac:dyDescent="0.3">
      <c r="A99" t="s">
        <v>223</v>
      </c>
      <c r="B99" t="s">
        <v>43</v>
      </c>
      <c r="C99" s="1">
        <v>42334</v>
      </c>
      <c r="D99" t="s">
        <v>267</v>
      </c>
    </row>
    <row r="100" spans="1:6" x14ac:dyDescent="0.3">
      <c r="A100" t="s">
        <v>224</v>
      </c>
      <c r="B100" t="s">
        <v>85</v>
      </c>
      <c r="C100" s="1">
        <v>42334</v>
      </c>
      <c r="D100" t="s">
        <v>267</v>
      </c>
      <c r="E100" t="s">
        <v>287</v>
      </c>
      <c r="F100" t="s">
        <v>288</v>
      </c>
    </row>
    <row r="101" spans="1:6" x14ac:dyDescent="0.3">
      <c r="A101" t="s">
        <v>226</v>
      </c>
      <c r="B101" t="s">
        <v>43</v>
      </c>
      <c r="C101" s="1">
        <v>42335</v>
      </c>
      <c r="D101" t="s">
        <v>267</v>
      </c>
      <c r="E101" t="s">
        <v>327</v>
      </c>
      <c r="F101" t="s">
        <v>288</v>
      </c>
    </row>
    <row r="102" spans="1:6" x14ac:dyDescent="0.3">
      <c r="A102" t="s">
        <v>227</v>
      </c>
      <c r="B102" t="s">
        <v>85</v>
      </c>
      <c r="C102" s="1">
        <v>42339</v>
      </c>
      <c r="D102" t="s">
        <v>267</v>
      </c>
      <c r="E102" t="s">
        <v>284</v>
      </c>
    </row>
    <row r="103" spans="1:6" x14ac:dyDescent="0.3">
      <c r="A103" t="s">
        <v>228</v>
      </c>
      <c r="B103" t="s">
        <v>43</v>
      </c>
      <c r="C103" s="1">
        <v>42341</v>
      </c>
      <c r="D103" t="s">
        <v>267</v>
      </c>
      <c r="E103" t="s">
        <v>309</v>
      </c>
    </row>
    <row r="104" spans="1:6" x14ac:dyDescent="0.3">
      <c r="A104" s="15" t="s">
        <v>230</v>
      </c>
      <c r="B104" t="s">
        <v>43</v>
      </c>
      <c r="C104" s="1">
        <v>42346</v>
      </c>
      <c r="D104" t="s">
        <v>273</v>
      </c>
      <c r="E104" t="s">
        <v>309</v>
      </c>
      <c r="F104" t="s">
        <v>289</v>
      </c>
    </row>
    <row r="105" spans="1:6" x14ac:dyDescent="0.3">
      <c r="A105" t="s">
        <v>231</v>
      </c>
      <c r="B105" t="s">
        <v>85</v>
      </c>
      <c r="C105" s="1">
        <v>42348</v>
      </c>
      <c r="D105" t="s">
        <v>267</v>
      </c>
    </row>
    <row r="106" spans="1:6" x14ac:dyDescent="0.3">
      <c r="A106" t="s">
        <v>232</v>
      </c>
      <c r="B106" t="s">
        <v>43</v>
      </c>
      <c r="C106" s="1">
        <v>42354</v>
      </c>
      <c r="D106" t="s">
        <v>267</v>
      </c>
      <c r="E106" t="s">
        <v>354</v>
      </c>
    </row>
    <row r="107" spans="1:6" x14ac:dyDescent="0.3">
      <c r="A107" t="s">
        <v>234</v>
      </c>
      <c r="B107" t="s">
        <v>85</v>
      </c>
      <c r="C107" s="1">
        <v>42355</v>
      </c>
      <c r="D107" t="s">
        <v>270</v>
      </c>
      <c r="E107" t="s">
        <v>355</v>
      </c>
      <c r="F107" t="s">
        <v>356</v>
      </c>
    </row>
    <row r="108" spans="1:6" x14ac:dyDescent="0.3">
      <c r="A108" t="s">
        <v>235</v>
      </c>
      <c r="B108" t="s">
        <v>43</v>
      </c>
      <c r="C108" s="1">
        <v>42361</v>
      </c>
      <c r="D108" t="s">
        <v>267</v>
      </c>
      <c r="E108" t="s">
        <v>271</v>
      </c>
      <c r="F108" t="s">
        <v>288</v>
      </c>
    </row>
    <row r="109" spans="1:6" x14ac:dyDescent="0.3">
      <c r="A109" t="s">
        <v>236</v>
      </c>
      <c r="B109" t="s">
        <v>85</v>
      </c>
      <c r="C109" s="1">
        <v>42361</v>
      </c>
      <c r="D109" t="s">
        <v>267</v>
      </c>
      <c r="E109" t="s">
        <v>332</v>
      </c>
    </row>
    <row r="110" spans="1:6" x14ac:dyDescent="0.3">
      <c r="A110" t="s">
        <v>238</v>
      </c>
      <c r="B110" t="s">
        <v>85</v>
      </c>
      <c r="C110" s="1">
        <v>42369</v>
      </c>
      <c r="D110" t="s">
        <v>267</v>
      </c>
      <c r="E110" t="s">
        <v>271</v>
      </c>
    </row>
    <row r="111" spans="1:6" x14ac:dyDescent="0.3">
      <c r="A111" t="s">
        <v>240</v>
      </c>
      <c r="B111" t="s">
        <v>43</v>
      </c>
      <c r="C111" s="1">
        <v>42376</v>
      </c>
      <c r="D111" t="s">
        <v>267</v>
      </c>
      <c r="E111" t="s">
        <v>271</v>
      </c>
    </row>
    <row r="112" spans="1:6" x14ac:dyDescent="0.3">
      <c r="A112" t="s">
        <v>242</v>
      </c>
      <c r="B112" t="s">
        <v>43</v>
      </c>
      <c r="C112" s="1">
        <v>42377</v>
      </c>
      <c r="D112" t="s">
        <v>270</v>
      </c>
      <c r="E112" t="s">
        <v>332</v>
      </c>
      <c r="F112" t="s">
        <v>315</v>
      </c>
    </row>
    <row r="113" spans="1:6" x14ac:dyDescent="0.3">
      <c r="A113" t="s">
        <v>244</v>
      </c>
      <c r="B113" t="s">
        <v>43</v>
      </c>
      <c r="C113" s="1">
        <v>42383</v>
      </c>
      <c r="D113" t="s">
        <v>267</v>
      </c>
      <c r="E113" t="s">
        <v>298</v>
      </c>
      <c r="F113" t="s">
        <v>292</v>
      </c>
    </row>
    <row r="114" spans="1:6" x14ac:dyDescent="0.3">
      <c r="A114" t="s">
        <v>245</v>
      </c>
      <c r="B114" t="s">
        <v>85</v>
      </c>
      <c r="C114" s="1">
        <v>42383</v>
      </c>
      <c r="D114" t="s">
        <v>267</v>
      </c>
      <c r="E114" t="s">
        <v>282</v>
      </c>
    </row>
    <row r="115" spans="1:6" x14ac:dyDescent="0.3">
      <c r="A115" t="s">
        <v>247</v>
      </c>
      <c r="B115" t="s">
        <v>85</v>
      </c>
      <c r="C115" s="1">
        <v>42397</v>
      </c>
      <c r="D115" t="s">
        <v>267</v>
      </c>
      <c r="E115" t="s">
        <v>271</v>
      </c>
      <c r="F115" t="s">
        <v>288</v>
      </c>
    </row>
    <row r="116" spans="1:6" x14ac:dyDescent="0.3">
      <c r="A116" t="s">
        <v>248</v>
      </c>
      <c r="B116" t="s">
        <v>43</v>
      </c>
      <c r="C116" s="1">
        <v>42398</v>
      </c>
      <c r="D116" t="s">
        <v>267</v>
      </c>
      <c r="E116" t="s">
        <v>271</v>
      </c>
    </row>
    <row r="117" spans="1:6" x14ac:dyDescent="0.3">
      <c r="A117" t="s">
        <v>250</v>
      </c>
      <c r="B117" t="s">
        <v>85</v>
      </c>
      <c r="C117" s="1">
        <v>42398</v>
      </c>
      <c r="D117" t="s">
        <v>267</v>
      </c>
      <c r="E117" t="s">
        <v>296</v>
      </c>
    </row>
    <row r="118" spans="1:6" x14ac:dyDescent="0.3">
      <c r="A118" t="s">
        <v>252</v>
      </c>
      <c r="B118" t="s">
        <v>43</v>
      </c>
      <c r="C118" s="1">
        <v>42406</v>
      </c>
      <c r="D118" t="s">
        <v>279</v>
      </c>
      <c r="E118" t="s">
        <v>282</v>
      </c>
      <c r="F118" t="s">
        <v>294</v>
      </c>
    </row>
    <row r="119" spans="1:6" x14ac:dyDescent="0.3">
      <c r="A119" t="s">
        <v>253</v>
      </c>
      <c r="B119" t="s">
        <v>85</v>
      </c>
      <c r="C119" s="1">
        <v>42406</v>
      </c>
      <c r="D119" t="s">
        <v>267</v>
      </c>
      <c r="E119" t="s">
        <v>357</v>
      </c>
    </row>
    <row r="120" spans="1:6" x14ac:dyDescent="0.3">
      <c r="A120" s="15" t="s">
        <v>255</v>
      </c>
      <c r="B120" t="s">
        <v>43</v>
      </c>
      <c r="C120" s="1">
        <v>42409</v>
      </c>
      <c r="D120" t="s">
        <v>273</v>
      </c>
      <c r="E120" t="s">
        <v>282</v>
      </c>
      <c r="F120" t="s">
        <v>335</v>
      </c>
    </row>
    <row r="121" spans="1:6" x14ac:dyDescent="0.3">
      <c r="A121" t="s">
        <v>256</v>
      </c>
      <c r="B121" t="s">
        <v>43</v>
      </c>
      <c r="C121" s="1">
        <v>42416</v>
      </c>
      <c r="D121" t="s">
        <v>267</v>
      </c>
      <c r="E121" t="s">
        <v>358</v>
      </c>
    </row>
    <row r="122" spans="1:6" x14ac:dyDescent="0.3">
      <c r="A122" t="s">
        <v>258</v>
      </c>
      <c r="B122" t="s">
        <v>43</v>
      </c>
      <c r="C122" s="1">
        <v>42419</v>
      </c>
      <c r="D122" t="s">
        <v>270</v>
      </c>
      <c r="E122" t="s">
        <v>299</v>
      </c>
      <c r="F122" t="s">
        <v>359</v>
      </c>
    </row>
    <row r="123" spans="1:6" x14ac:dyDescent="0.3">
      <c r="A123" t="s">
        <v>260</v>
      </c>
      <c r="B123" t="s">
        <v>85</v>
      </c>
      <c r="C123" s="1">
        <v>42420</v>
      </c>
      <c r="D123" t="s">
        <v>267</v>
      </c>
      <c r="E123" t="s">
        <v>268</v>
      </c>
      <c r="F123" t="s">
        <v>360</v>
      </c>
    </row>
    <row r="124" spans="1:6" x14ac:dyDescent="0.3">
      <c r="A124" t="s">
        <v>262</v>
      </c>
      <c r="B124" t="s">
        <v>43</v>
      </c>
      <c r="C124" s="1">
        <v>42423</v>
      </c>
      <c r="D124" t="s">
        <v>267</v>
      </c>
      <c r="E124" t="s">
        <v>361</v>
      </c>
    </row>
    <row r="128" spans="1:6" x14ac:dyDescent="0.3">
      <c r="D128">
        <f>COUNTIF(D2:D124,"&lt;&gt;")</f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topLeftCell="A109" zoomScale="75" zoomScaleNormal="75" workbookViewId="0">
      <selection activeCell="B132" sqref="B132"/>
    </sheetView>
  </sheetViews>
  <sheetFormatPr defaultRowHeight="14.4" x14ac:dyDescent="0.3"/>
  <cols>
    <col min="1" max="3" width="38.88671875" bestFit="1" customWidth="1"/>
    <col min="4" max="4" width="41.88671875" bestFit="1" customWidth="1"/>
    <col min="7" max="7" width="37.88671875" bestFit="1" customWidth="1"/>
  </cols>
  <sheetData>
    <row r="1" spans="1:16" x14ac:dyDescent="0.3">
      <c r="A1" t="s">
        <v>380</v>
      </c>
      <c r="B1" t="s">
        <v>381</v>
      </c>
      <c r="C1" t="s">
        <v>382</v>
      </c>
      <c r="D1" t="s">
        <v>383</v>
      </c>
    </row>
    <row r="2" spans="1:16" x14ac:dyDescent="0.3">
      <c r="A2">
        <f>IF(AnalyData!$AG2="pass",AnalyData!$A2,0)</f>
        <v>0</v>
      </c>
      <c r="B2" t="str">
        <f>IF(AnalyData!$AG2="fail",AnalyData!$A2,0)</f>
        <v>121009_M00766_0002_000000000-A1U6P</v>
      </c>
      <c r="C2">
        <f>IF(AnalyData!$AH2="pass",AnalyData!$A2,0)</f>
        <v>0</v>
      </c>
      <c r="D2" t="str">
        <f>IF(AnalyData!$AH2="fail",AnalyData!$A2,0)</f>
        <v>121009_M00766_0002_000000000-A1U6P</v>
      </c>
      <c r="P2" t="s">
        <v>384</v>
      </c>
    </row>
    <row r="3" spans="1:16" x14ac:dyDescent="0.3">
      <c r="A3">
        <f>IF(AnalyData!$AG3="pass",AnalyData!$A3,0)</f>
        <v>0</v>
      </c>
      <c r="B3" t="str">
        <f>IF(AnalyData!$AG3="fail",AnalyData!$A3,0)</f>
        <v>130206_M00766_0002_000000000-A23JM</v>
      </c>
      <c r="C3">
        <f>IF(AnalyData!$AH3="pass",AnalyData!$A3,0)</f>
        <v>0</v>
      </c>
      <c r="D3" t="str">
        <f>IF(AnalyData!$AH3="fail",AnalyData!$A3,0)</f>
        <v>130206_M00766_0002_000000000-A23JM</v>
      </c>
    </row>
    <row r="4" spans="1:16" x14ac:dyDescent="0.3">
      <c r="A4">
        <f>IF(AnalyData!$AG4="pass",AnalyData!$A4,0)</f>
        <v>0</v>
      </c>
      <c r="B4" t="str">
        <f>IF(AnalyData!$AG4="fail",AnalyData!$A4,0)</f>
        <v>130618_M00766_0019_000000000-A4FEU</v>
      </c>
      <c r="C4">
        <f>IF(AnalyData!$AH4="pass",AnalyData!$A4,0)</f>
        <v>0</v>
      </c>
      <c r="D4" t="str">
        <f>IF(AnalyData!$AH4="fail",AnalyData!$A4,0)</f>
        <v>130618_M00766_0019_000000000-A4FEU</v>
      </c>
    </row>
    <row r="5" spans="1:16" x14ac:dyDescent="0.3">
      <c r="A5" t="str">
        <f>IF(AnalyData!$AG5="pass",AnalyData!$A5,0)</f>
        <v>130624_M00766_0021_000000000-A53PT</v>
      </c>
      <c r="B5">
        <f>IF(AnalyData!$AG5="fail",AnalyData!$A5,0)</f>
        <v>0</v>
      </c>
      <c r="C5" t="str">
        <f>IF(AnalyData!$AH5="pass",AnalyData!$A5,0)</f>
        <v>130624_M00766_0021_000000000-A53PT</v>
      </c>
      <c r="D5">
        <f>IF(AnalyData!$AH5="fail",AnalyData!$A5,0)</f>
        <v>0</v>
      </c>
    </row>
    <row r="6" spans="1:16" x14ac:dyDescent="0.3">
      <c r="A6">
        <f>IF(AnalyData!$AG6="pass",AnalyData!$A6,0)</f>
        <v>0</v>
      </c>
      <c r="B6" t="str">
        <f>IF(AnalyData!$AG6="fail",AnalyData!$A6,0)</f>
        <v>130712_M00766_0024_000000000-A5AVV</v>
      </c>
      <c r="C6">
        <f>IF(AnalyData!$AH6="pass",AnalyData!$A6,0)</f>
        <v>0</v>
      </c>
      <c r="D6" t="str">
        <f>IF(AnalyData!$AH6="fail",AnalyData!$A6,0)</f>
        <v>130712_M00766_0024_000000000-A5AVV</v>
      </c>
    </row>
    <row r="7" spans="1:16" x14ac:dyDescent="0.3">
      <c r="A7" t="str">
        <f>IF(AnalyData!$AG7="pass",AnalyData!$A7,0)</f>
        <v>130817_M00766_0037_000000000-A4EDD</v>
      </c>
      <c r="B7">
        <f>IF(AnalyData!$AG7="fail",AnalyData!$A7,0)</f>
        <v>0</v>
      </c>
      <c r="C7" t="str">
        <f>IF(AnalyData!$AH7="pass",AnalyData!$A7,0)</f>
        <v>130817_M00766_0037_000000000-A4EDD</v>
      </c>
      <c r="D7">
        <f>IF(AnalyData!$AH7="fail",AnalyData!$A7,0)</f>
        <v>0</v>
      </c>
    </row>
    <row r="8" spans="1:16" x14ac:dyDescent="0.3">
      <c r="A8" t="str">
        <f>IF(AnalyData!$AG8="pass",AnalyData!$A8,0)</f>
        <v>130913_M00766_0049_000000000-A5B0E</v>
      </c>
      <c r="B8">
        <f>IF(AnalyData!$AG8="fail",AnalyData!$A8,0)</f>
        <v>0</v>
      </c>
      <c r="C8" t="str">
        <f>IF(AnalyData!$AH8="pass",AnalyData!$A8,0)</f>
        <v>130913_M00766_0049_000000000-A5B0E</v>
      </c>
      <c r="D8">
        <f>IF(AnalyData!$AH8="fail",AnalyData!$A8,0)</f>
        <v>0</v>
      </c>
    </row>
    <row r="9" spans="1:16" x14ac:dyDescent="0.3">
      <c r="A9">
        <f>IF(AnalyData!$AG9="pass",AnalyData!$A9,0)</f>
        <v>0</v>
      </c>
      <c r="B9" t="str">
        <f>IF(AnalyData!$AG9="fail",AnalyData!$A9,0)</f>
        <v>130916_M00766_0050_000000000-A5M1U</v>
      </c>
      <c r="C9">
        <f>IF(AnalyData!$AH9="pass",AnalyData!$A9,0)</f>
        <v>0</v>
      </c>
      <c r="D9" t="str">
        <f>IF(AnalyData!$AH9="fail",AnalyData!$A9,0)</f>
        <v>130916_M00766_0050_000000000-A5M1U</v>
      </c>
    </row>
    <row r="10" spans="1:16" x14ac:dyDescent="0.3">
      <c r="A10">
        <f>IF(AnalyData!$AG10="pass",AnalyData!$A10,0)</f>
        <v>0</v>
      </c>
      <c r="B10" t="str">
        <f>IF(AnalyData!$AG10="fail",AnalyData!$A10,0)</f>
        <v>130924_M00766_0052_000000000-A5BE6</v>
      </c>
      <c r="C10">
        <f>IF(AnalyData!$AH10="pass",AnalyData!$A10,0)</f>
        <v>0</v>
      </c>
      <c r="D10" t="str">
        <f>IF(AnalyData!$AH10="fail",AnalyData!$A10,0)</f>
        <v>130924_M00766_0052_000000000-A5BE6</v>
      </c>
    </row>
    <row r="11" spans="1:16" x14ac:dyDescent="0.3">
      <c r="A11">
        <f>IF(AnalyData!$AG11="pass",AnalyData!$A11,0)</f>
        <v>0</v>
      </c>
      <c r="B11" t="str">
        <f>IF(AnalyData!$AG11="fail",AnalyData!$A11,0)</f>
        <v>131007_M00766_0055_000000000-A59JT</v>
      </c>
      <c r="C11">
        <f>IF(AnalyData!$AH11="pass",AnalyData!$A11,0)</f>
        <v>0</v>
      </c>
      <c r="D11" t="str">
        <f>IF(AnalyData!$AH11="fail",AnalyData!$A11,0)</f>
        <v>131007_M00766_0055_000000000-A59JT</v>
      </c>
    </row>
    <row r="12" spans="1:16" x14ac:dyDescent="0.3">
      <c r="A12" t="str">
        <f>IF(AnalyData!$AG12="pass",AnalyData!$A12,0)</f>
        <v>131025_M00766_0059_000000000-A5P9A</v>
      </c>
      <c r="B12">
        <f>IF(AnalyData!$AG12="fail",AnalyData!$A12,0)</f>
        <v>0</v>
      </c>
      <c r="C12" t="str">
        <f>IF(AnalyData!$AH12="pass",AnalyData!$A12,0)</f>
        <v>131025_M00766_0059_000000000-A5P9A</v>
      </c>
      <c r="D12">
        <f>IF(AnalyData!$AH12="fail",AnalyData!$A12,0)</f>
        <v>0</v>
      </c>
    </row>
    <row r="13" spans="1:16" x14ac:dyDescent="0.3">
      <c r="A13" t="str">
        <f>IF(AnalyData!$AG13="pass",AnalyData!$A13,0)</f>
        <v>140207_M00766_0022_000000000-A7PH8</v>
      </c>
      <c r="B13">
        <f>IF(AnalyData!$AG13="fail",AnalyData!$A13,0)</f>
        <v>0</v>
      </c>
      <c r="C13" t="str">
        <f>IF(AnalyData!$AH13="pass",AnalyData!$A13,0)</f>
        <v>140207_M00766_0022_000000000-A7PH8</v>
      </c>
      <c r="D13">
        <f>IF(AnalyData!$AH13="fail",AnalyData!$A13,0)</f>
        <v>0</v>
      </c>
    </row>
    <row r="14" spans="1:16" x14ac:dyDescent="0.3">
      <c r="A14">
        <f>IF(AnalyData!$AG14="pass",AnalyData!$A14,0)</f>
        <v>0</v>
      </c>
      <c r="B14" t="str">
        <f>IF(AnalyData!$AG14="fail",AnalyData!$A14,0)</f>
        <v>140424_M00766_0033_000000000-A7BNA</v>
      </c>
      <c r="C14">
        <f>IF(AnalyData!$AH14="pass",AnalyData!$A14,0)</f>
        <v>0</v>
      </c>
      <c r="D14" t="str">
        <f>IF(AnalyData!$AH14="fail",AnalyData!$A14,0)</f>
        <v>140424_M00766_0033_000000000-A7BNA</v>
      </c>
    </row>
    <row r="15" spans="1:16" x14ac:dyDescent="0.3">
      <c r="A15">
        <f>IF(AnalyData!$AG15="pass",AnalyData!$A15,0)</f>
        <v>0</v>
      </c>
      <c r="B15" t="str">
        <f>IF(AnalyData!$AG15="fail",AnalyData!$A15,0)</f>
        <v>140514_M00766_0036_000000000-A7BRK</v>
      </c>
      <c r="C15">
        <f>IF(AnalyData!$AH15="pass",AnalyData!$A15,0)</f>
        <v>0</v>
      </c>
      <c r="D15" t="str">
        <f>IF(AnalyData!$AH15="fail",AnalyData!$A15,0)</f>
        <v>140514_M00766_0036_000000000-A7BRK</v>
      </c>
    </row>
    <row r="16" spans="1:16" x14ac:dyDescent="0.3">
      <c r="A16" t="str">
        <f>IF(AnalyData!$AG16="pass",AnalyData!$A16,0)</f>
        <v>140612_M00766_0039_000000000-A7BNL</v>
      </c>
      <c r="B16">
        <f>IF(AnalyData!$AG16="fail",AnalyData!$A16,0)</f>
        <v>0</v>
      </c>
      <c r="C16">
        <f>IF(AnalyData!$AH16="pass",AnalyData!$A16,0)</f>
        <v>0</v>
      </c>
      <c r="D16" t="str">
        <f>IF(AnalyData!$AH16="fail",AnalyData!$A16,0)</f>
        <v>140612_M00766_0039_000000000-A7BNL</v>
      </c>
    </row>
    <row r="17" spans="1:4" x14ac:dyDescent="0.3">
      <c r="A17">
        <f>IF(AnalyData!$AG17="pass",AnalyData!$A17,0)</f>
        <v>0</v>
      </c>
      <c r="B17" t="str">
        <f>IF(AnalyData!$AG17="fail",AnalyData!$A17,0)</f>
        <v>140616_M00766_0040_000000000-A78V9</v>
      </c>
      <c r="C17">
        <f>IF(AnalyData!$AH17="pass",AnalyData!$A17,0)</f>
        <v>0</v>
      </c>
      <c r="D17" t="str">
        <f>IF(AnalyData!$AH17="fail",AnalyData!$A17,0)</f>
        <v>140616_M00766_0040_000000000-A78V9</v>
      </c>
    </row>
    <row r="18" spans="1:4" x14ac:dyDescent="0.3">
      <c r="A18" t="str">
        <f>IF(AnalyData!$AG18="pass",AnalyData!$A18,0)</f>
        <v>140813_M00766_0047_000000000-A8PJL</v>
      </c>
      <c r="B18">
        <f>IF(AnalyData!$AG18="fail",AnalyData!$A18,0)</f>
        <v>0</v>
      </c>
      <c r="C18" t="str">
        <f>IF(AnalyData!$AH18="pass",AnalyData!$A18,0)</f>
        <v>140813_M00766_0047_000000000-A8PJL</v>
      </c>
      <c r="D18">
        <f>IF(AnalyData!$AH18="fail",AnalyData!$A18,0)</f>
        <v>0</v>
      </c>
    </row>
    <row r="19" spans="1:4" x14ac:dyDescent="0.3">
      <c r="A19" t="str">
        <f>IF(AnalyData!$AG19="pass",AnalyData!$A19,0)</f>
        <v>140901_M00766_0048_000000000-AA63M</v>
      </c>
      <c r="B19">
        <f>IF(AnalyData!$AG19="fail",AnalyData!$A19,0)</f>
        <v>0</v>
      </c>
      <c r="C19" t="str">
        <f>IF(AnalyData!$AH19="pass",AnalyData!$A19,0)</f>
        <v>140901_M00766_0048_000000000-AA63M</v>
      </c>
      <c r="D19">
        <f>IF(AnalyData!$AH19="fail",AnalyData!$A19,0)</f>
        <v>0</v>
      </c>
    </row>
    <row r="20" spans="1:4" x14ac:dyDescent="0.3">
      <c r="A20" t="str">
        <f>IF(AnalyData!$AG20="pass",AnalyData!$A20,0)</f>
        <v>141014_M00766_0053_000000000-A8R6M</v>
      </c>
      <c r="B20">
        <f>IF(AnalyData!$AG20="fail",AnalyData!$A20,0)</f>
        <v>0</v>
      </c>
      <c r="C20" t="str">
        <f>IF(AnalyData!$AH20="pass",AnalyData!$A20,0)</f>
        <v>141014_M00766_0053_000000000-A8R6M</v>
      </c>
      <c r="D20">
        <f>IF(AnalyData!$AH20="fail",AnalyData!$A20,0)</f>
        <v>0</v>
      </c>
    </row>
    <row r="21" spans="1:4" x14ac:dyDescent="0.3">
      <c r="A21">
        <f>IF(AnalyData!$AG21="pass",AnalyData!$A21,0)</f>
        <v>0</v>
      </c>
      <c r="B21" t="str">
        <f>IF(AnalyData!$AG21="fail",AnalyData!$A21,0)</f>
        <v>141017_M02641_0022_000000000-AA66H</v>
      </c>
      <c r="C21">
        <f>IF(AnalyData!$AH21="pass",AnalyData!$A21,0)</f>
        <v>0</v>
      </c>
      <c r="D21" t="str">
        <f>IF(AnalyData!$AH21="fail",AnalyData!$A21,0)</f>
        <v>141017_M02641_0022_000000000-AA66H</v>
      </c>
    </row>
    <row r="22" spans="1:4" x14ac:dyDescent="0.3">
      <c r="A22">
        <f>IF(AnalyData!$AG22="pass",AnalyData!$A22,0)</f>
        <v>0</v>
      </c>
      <c r="B22" t="str">
        <f>IF(AnalyData!$AG22="fail",AnalyData!$A22,0)</f>
        <v>141024_M00766_0056_000000000-A8PC5</v>
      </c>
      <c r="C22">
        <f>IF(AnalyData!$AH22="pass",AnalyData!$A22,0)</f>
        <v>0</v>
      </c>
      <c r="D22" t="str">
        <f>IF(AnalyData!$AH22="fail",AnalyData!$A22,0)</f>
        <v>141024_M00766_0056_000000000-A8PC5</v>
      </c>
    </row>
    <row r="23" spans="1:4" x14ac:dyDescent="0.3">
      <c r="A23" t="str">
        <f>IF(AnalyData!$AG23="pass",AnalyData!$A23,0)</f>
        <v>141031_M00766_0058_000000000-AA3GN</v>
      </c>
      <c r="B23">
        <f>IF(AnalyData!$AG23="fail",AnalyData!$A23,0)</f>
        <v>0</v>
      </c>
      <c r="C23" t="str">
        <f>IF(AnalyData!$AH23="pass",AnalyData!$A23,0)</f>
        <v>141031_M00766_0058_000000000-AA3GN</v>
      </c>
      <c r="D23">
        <f>IF(AnalyData!$AH23="fail",AnalyData!$A23,0)</f>
        <v>0</v>
      </c>
    </row>
    <row r="24" spans="1:4" x14ac:dyDescent="0.3">
      <c r="A24" t="str">
        <f>IF(AnalyData!$AG24="pass",AnalyData!$A24,0)</f>
        <v>141107_M00766_0060_000000000-AA8PM</v>
      </c>
      <c r="B24">
        <f>IF(AnalyData!$AG24="fail",AnalyData!$A24,0)</f>
        <v>0</v>
      </c>
      <c r="C24" t="str">
        <f>IF(AnalyData!$AH24="pass",AnalyData!$A24,0)</f>
        <v>141107_M00766_0060_000000000-AA8PM</v>
      </c>
      <c r="D24">
        <f>IF(AnalyData!$AH24="fail",AnalyData!$A24,0)</f>
        <v>0</v>
      </c>
    </row>
    <row r="25" spans="1:4" x14ac:dyDescent="0.3">
      <c r="A25" t="str">
        <f>IF(AnalyData!$AG25="pass",AnalyData!$A25,0)</f>
        <v>141118_M00766_0061_000000000-A8P8J</v>
      </c>
      <c r="B25">
        <f>IF(AnalyData!$AG25="fail",AnalyData!$A25,0)</f>
        <v>0</v>
      </c>
      <c r="C25" t="str">
        <f>IF(AnalyData!$AH25="pass",AnalyData!$A25,0)</f>
        <v>141118_M00766_0061_000000000-A8P8J</v>
      </c>
      <c r="D25">
        <f>IF(AnalyData!$AH25="fail",AnalyData!$A25,0)</f>
        <v>0</v>
      </c>
    </row>
    <row r="26" spans="1:4" x14ac:dyDescent="0.3">
      <c r="A26" t="str">
        <f>IF(AnalyData!$AG26="pass",AnalyData!$A26,0)</f>
        <v>141208_M00766_0063_000000000-A8P7C</v>
      </c>
      <c r="B26">
        <f>IF(AnalyData!$AG26="fail",AnalyData!$A26,0)</f>
        <v>0</v>
      </c>
      <c r="C26" t="str">
        <f>IF(AnalyData!$AH26="pass",AnalyData!$A26,0)</f>
        <v>141208_M00766_0063_000000000-A8P7C</v>
      </c>
      <c r="D26">
        <f>IF(AnalyData!$AH26="fail",AnalyData!$A26,0)</f>
        <v>0</v>
      </c>
    </row>
    <row r="27" spans="1:4" x14ac:dyDescent="0.3">
      <c r="A27" t="str">
        <f>IF(AnalyData!$AG27="pass",AnalyData!$A27,0)</f>
        <v>141208_M02641_0026_000000000-A8R55</v>
      </c>
      <c r="B27">
        <f>IF(AnalyData!$AG27="fail",AnalyData!$A27,0)</f>
        <v>0</v>
      </c>
      <c r="C27">
        <f>IF(AnalyData!$AH27="pass",AnalyData!$A27,0)</f>
        <v>0</v>
      </c>
      <c r="D27" t="str">
        <f>IF(AnalyData!$AH27="fail",AnalyData!$A27,0)</f>
        <v>141208_M02641_0026_000000000-A8R55</v>
      </c>
    </row>
    <row r="28" spans="1:4" x14ac:dyDescent="0.3">
      <c r="A28">
        <f>IF(AnalyData!$AG28="pass",AnalyData!$A28,0)</f>
        <v>0</v>
      </c>
      <c r="B28" t="str">
        <f>IF(AnalyData!$AG28="fail",AnalyData!$A28,0)</f>
        <v>141212_M00766_0064_000000000-ACCEB</v>
      </c>
      <c r="C28">
        <f>IF(AnalyData!$AH28="pass",AnalyData!$A28,0)</f>
        <v>0</v>
      </c>
      <c r="D28" t="str">
        <f>IF(AnalyData!$AH28="fail",AnalyData!$A28,0)</f>
        <v>141212_M00766_0064_000000000-ACCEB</v>
      </c>
    </row>
    <row r="29" spans="1:4" x14ac:dyDescent="0.3">
      <c r="A29">
        <f>IF(AnalyData!$AG29="pass",AnalyData!$A29,0)</f>
        <v>0</v>
      </c>
      <c r="B29" t="str">
        <f>IF(AnalyData!$AG29="fail",AnalyData!$A29,0)</f>
        <v>141216_M00766_0065_000000000-ACCDT</v>
      </c>
      <c r="C29">
        <f>IF(AnalyData!$AH29="pass",AnalyData!$A29,0)</f>
        <v>0</v>
      </c>
      <c r="D29" t="str">
        <f>IF(AnalyData!$AH29="fail",AnalyData!$A29,0)</f>
        <v>141216_M00766_0065_000000000-ACCDT</v>
      </c>
    </row>
    <row r="30" spans="1:4" x14ac:dyDescent="0.3">
      <c r="A30">
        <f>IF(AnalyData!$AG30="pass",AnalyData!$A30,0)</f>
        <v>0</v>
      </c>
      <c r="B30" t="str">
        <f>IF(AnalyData!$AG30="fail",AnalyData!$A30,0)</f>
        <v>141219_M00766_0066_000000000-ACCB1</v>
      </c>
      <c r="C30">
        <f>IF(AnalyData!$AH30="pass",AnalyData!$A30,0)</f>
        <v>0</v>
      </c>
      <c r="D30" t="str">
        <f>IF(AnalyData!$AH30="fail",AnalyData!$A30,0)</f>
        <v>141219_M00766_0066_000000000-ACCB1</v>
      </c>
    </row>
    <row r="31" spans="1:4" x14ac:dyDescent="0.3">
      <c r="A31" t="str">
        <f>IF(AnalyData!$AG31="pass",AnalyData!$A31,0)</f>
        <v>150120_M00766_0071_000000000-AA63K</v>
      </c>
      <c r="B31">
        <f>IF(AnalyData!$AG31="fail",AnalyData!$A31,0)</f>
        <v>0</v>
      </c>
      <c r="C31" t="str">
        <f>IF(AnalyData!$AH31="pass",AnalyData!$A31,0)</f>
        <v>150120_M00766_0071_000000000-AA63K</v>
      </c>
      <c r="D31">
        <f>IF(AnalyData!$AH31="fail",AnalyData!$A31,0)</f>
        <v>0</v>
      </c>
    </row>
    <row r="32" spans="1:4" x14ac:dyDescent="0.3">
      <c r="A32" t="str">
        <f>IF(AnalyData!$AG32="pass",AnalyData!$A32,0)</f>
        <v>150127_M02641_0027_000000000-AA65J</v>
      </c>
      <c r="B32">
        <f>IF(AnalyData!$AG32="fail",AnalyData!$A32,0)</f>
        <v>0</v>
      </c>
      <c r="C32" t="str">
        <f>IF(AnalyData!$AH32="pass",AnalyData!$A32,0)</f>
        <v>150127_M02641_0027_000000000-AA65J</v>
      </c>
      <c r="D32">
        <f>IF(AnalyData!$AH32="fail",AnalyData!$A32,0)</f>
        <v>0</v>
      </c>
    </row>
    <row r="33" spans="1:4" x14ac:dyDescent="0.3">
      <c r="A33" t="str">
        <f>IF(AnalyData!$AG33="pass",AnalyData!$A33,0)</f>
        <v>150203_M00766_0074_000000000-AAUMH</v>
      </c>
      <c r="B33">
        <f>IF(AnalyData!$AG33="fail",AnalyData!$A33,0)</f>
        <v>0</v>
      </c>
      <c r="C33" t="str">
        <f>IF(AnalyData!$AH33="pass",AnalyData!$A33,0)</f>
        <v>150203_M00766_0074_000000000-AAUMH</v>
      </c>
      <c r="D33">
        <f>IF(AnalyData!$AH33="fail",AnalyData!$A33,0)</f>
        <v>0</v>
      </c>
    </row>
    <row r="34" spans="1:4" x14ac:dyDescent="0.3">
      <c r="A34" t="str">
        <f>IF(AnalyData!$AG34="pass",AnalyData!$A34,0)</f>
        <v>150203_M02641_0028_000000000-ACBYG</v>
      </c>
      <c r="B34">
        <f>IF(AnalyData!$AG34="fail",AnalyData!$A34,0)</f>
        <v>0</v>
      </c>
      <c r="C34">
        <f>IF(AnalyData!$AH34="pass",AnalyData!$A34,0)</f>
        <v>0</v>
      </c>
      <c r="D34" t="str">
        <f>IF(AnalyData!$AH34="fail",AnalyData!$A34,0)</f>
        <v>150203_M02641_0028_000000000-ACBYG</v>
      </c>
    </row>
    <row r="35" spans="1:4" x14ac:dyDescent="0.3">
      <c r="A35" t="str">
        <f>IF(AnalyData!$AG35="pass",AnalyData!$A35,0)</f>
        <v>150205_M00766_0075_000000000-ACC43</v>
      </c>
      <c r="B35">
        <f>IF(AnalyData!$AG35="fail",AnalyData!$A35,0)</f>
        <v>0</v>
      </c>
      <c r="C35" t="str">
        <f>IF(AnalyData!$AH35="pass",AnalyData!$A35,0)</f>
        <v>150205_M00766_0075_000000000-ACC43</v>
      </c>
      <c r="D35">
        <f>IF(AnalyData!$AH35="fail",AnalyData!$A35,0)</f>
        <v>0</v>
      </c>
    </row>
    <row r="36" spans="1:4" x14ac:dyDescent="0.3">
      <c r="A36">
        <f>IF(AnalyData!$AG36="pass",AnalyData!$A36,0)</f>
        <v>0</v>
      </c>
      <c r="B36" t="str">
        <f>IF(AnalyData!$AG36="fail",AnalyData!$A36,0)</f>
        <v>150224_M00766_0078_000000000-ACMP5</v>
      </c>
      <c r="C36">
        <f>IF(AnalyData!$AH36="pass",AnalyData!$A36,0)</f>
        <v>0</v>
      </c>
      <c r="D36" t="str">
        <f>IF(AnalyData!$AH36="fail",AnalyData!$A36,0)</f>
        <v>150224_M00766_0078_000000000-ACMP5</v>
      </c>
    </row>
    <row r="37" spans="1:4" x14ac:dyDescent="0.3">
      <c r="A37">
        <f>IF(AnalyData!$AG37="pass",AnalyData!$A37,0)</f>
        <v>0</v>
      </c>
      <c r="B37" t="str">
        <f>IF(AnalyData!$AG37="fail",AnalyData!$A37,0)</f>
        <v>150309_M02641_0035_000000000-ACC3J</v>
      </c>
      <c r="C37">
        <f>IF(AnalyData!$AH37="pass",AnalyData!$A37,0)</f>
        <v>0</v>
      </c>
      <c r="D37" t="str">
        <f>IF(AnalyData!$AH37="fail",AnalyData!$A37,0)</f>
        <v>150309_M02641_0035_000000000-ACC3J</v>
      </c>
    </row>
    <row r="38" spans="1:4" x14ac:dyDescent="0.3">
      <c r="A38" t="str">
        <f>IF(AnalyData!$AG38="pass",AnalyData!$A38,0)</f>
        <v>150311_M00766_0081_000000000-ACN0W</v>
      </c>
      <c r="B38">
        <f>IF(AnalyData!$AG38="fail",AnalyData!$A38,0)</f>
        <v>0</v>
      </c>
      <c r="C38" t="str">
        <f>IF(AnalyData!$AH38="pass",AnalyData!$A38,0)</f>
        <v>150311_M00766_0081_000000000-ACN0W</v>
      </c>
      <c r="D38">
        <f>IF(AnalyData!$AH38="fail",AnalyData!$A38,0)</f>
        <v>0</v>
      </c>
    </row>
    <row r="39" spans="1:4" x14ac:dyDescent="0.3">
      <c r="A39" t="str">
        <f>IF(AnalyData!$AG39="pass",AnalyData!$A39,0)</f>
        <v>150311_M02641_0036_000000000-AD8VB</v>
      </c>
      <c r="B39">
        <f>IF(AnalyData!$AG39="fail",AnalyData!$A39,0)</f>
        <v>0</v>
      </c>
      <c r="C39" t="str">
        <f>IF(AnalyData!$AH39="pass",AnalyData!$A39,0)</f>
        <v>150311_M02641_0036_000000000-AD8VB</v>
      </c>
      <c r="D39">
        <f>IF(AnalyData!$AH39="fail",AnalyData!$A39,0)</f>
        <v>0</v>
      </c>
    </row>
    <row r="40" spans="1:4" x14ac:dyDescent="0.3">
      <c r="A40" t="str">
        <f>IF(AnalyData!$AG40="pass",AnalyData!$A40,0)</f>
        <v>150402_M00766_0087_000000000-ACCAY</v>
      </c>
      <c r="B40">
        <f>IF(AnalyData!$AG40="fail",AnalyData!$A40,0)</f>
        <v>0</v>
      </c>
      <c r="C40" t="str">
        <f>IF(AnalyData!$AH40="pass",AnalyData!$A40,0)</f>
        <v>150402_M00766_0087_000000000-ACCAY</v>
      </c>
      <c r="D40">
        <f>IF(AnalyData!$AH40="fail",AnalyData!$A40,0)</f>
        <v>0</v>
      </c>
    </row>
    <row r="41" spans="1:4" x14ac:dyDescent="0.3">
      <c r="A41" t="str">
        <f>IF(AnalyData!$AG41="pass",AnalyData!$A41,0)</f>
        <v>150414_M00766_0090_000000000-AAU39</v>
      </c>
      <c r="B41">
        <f>IF(AnalyData!$AG41="fail",AnalyData!$A41,0)</f>
        <v>0</v>
      </c>
      <c r="C41" t="str">
        <f>IF(AnalyData!$AH41="pass",AnalyData!$A41,0)</f>
        <v>150414_M00766_0090_000000000-AAU39</v>
      </c>
      <c r="D41">
        <f>IF(AnalyData!$AH41="fail",AnalyData!$A41,0)</f>
        <v>0</v>
      </c>
    </row>
    <row r="42" spans="1:4" x14ac:dyDescent="0.3">
      <c r="A42">
        <f>IF(AnalyData!$AG42="pass",AnalyData!$A42,0)</f>
        <v>0</v>
      </c>
      <c r="B42" t="str">
        <f>IF(AnalyData!$AG42="fail",AnalyData!$A42,0)</f>
        <v>150427_M02641_0042_000000000-AD8LB</v>
      </c>
      <c r="C42">
        <f>IF(AnalyData!$AH42="pass",AnalyData!$A42,0)</f>
        <v>0</v>
      </c>
      <c r="D42" t="str">
        <f>IF(AnalyData!$AH42="fail",AnalyData!$A42,0)</f>
        <v>150427_M02641_0042_000000000-AD8LB</v>
      </c>
    </row>
    <row r="43" spans="1:4" x14ac:dyDescent="0.3">
      <c r="A43" t="str">
        <f>IF(AnalyData!$AG43="pass",AnalyData!$A43,0)</f>
        <v>150430_M00766_0092_000000000-AD77P</v>
      </c>
      <c r="B43">
        <f>IF(AnalyData!$AG43="fail",AnalyData!$A43,0)</f>
        <v>0</v>
      </c>
      <c r="C43" t="str">
        <f>IF(AnalyData!$AH43="pass",AnalyData!$A43,0)</f>
        <v>150430_M00766_0092_000000000-AD77P</v>
      </c>
      <c r="D43">
        <f>IF(AnalyData!$AH43="fail",AnalyData!$A43,0)</f>
        <v>0</v>
      </c>
    </row>
    <row r="44" spans="1:4" x14ac:dyDescent="0.3">
      <c r="A44" t="str">
        <f>IF(AnalyData!$AG44="pass",AnalyData!$A44,0)</f>
        <v>150506_M00766_0094_000000000-AEVP8</v>
      </c>
      <c r="B44">
        <f>IF(AnalyData!$AG44="fail",AnalyData!$A44,0)</f>
        <v>0</v>
      </c>
      <c r="C44" t="str">
        <f>IF(AnalyData!$AH44="pass",AnalyData!$A44,0)</f>
        <v>150506_M00766_0094_000000000-AEVP8</v>
      </c>
      <c r="D44">
        <f>IF(AnalyData!$AH44="fail",AnalyData!$A44,0)</f>
        <v>0</v>
      </c>
    </row>
    <row r="45" spans="1:4" x14ac:dyDescent="0.3">
      <c r="A45" t="str">
        <f>IF(AnalyData!$AG45="pass",AnalyData!$A45,0)</f>
        <v>150508_M00766_0096_000000000-AF9MW</v>
      </c>
      <c r="B45">
        <f>IF(AnalyData!$AG45="fail",AnalyData!$A45,0)</f>
        <v>0</v>
      </c>
      <c r="C45" t="str">
        <f>IF(AnalyData!$AH45="pass",AnalyData!$A45,0)</f>
        <v>150508_M00766_0096_000000000-AF9MW</v>
      </c>
      <c r="D45">
        <f>IF(AnalyData!$AH45="fail",AnalyData!$A45,0)</f>
        <v>0</v>
      </c>
    </row>
    <row r="46" spans="1:4" x14ac:dyDescent="0.3">
      <c r="A46" t="str">
        <f>IF(AnalyData!$AG46="pass",AnalyData!$A46,0)</f>
        <v>150508_M02641_0047_000000000-AF7NG</v>
      </c>
      <c r="B46">
        <f>IF(AnalyData!$AG46="fail",AnalyData!$A46,0)</f>
        <v>0</v>
      </c>
      <c r="C46" t="str">
        <f>IF(AnalyData!$AH46="pass",AnalyData!$A46,0)</f>
        <v>150508_M02641_0047_000000000-AF7NG</v>
      </c>
      <c r="D46">
        <f>IF(AnalyData!$AH46="fail",AnalyData!$A46,0)</f>
        <v>0</v>
      </c>
    </row>
    <row r="47" spans="1:4" x14ac:dyDescent="0.3">
      <c r="A47">
        <f>IF(AnalyData!$AG47="pass",AnalyData!$A47,0)</f>
        <v>0</v>
      </c>
      <c r="B47" t="str">
        <f>IF(AnalyData!$AG47="fail",AnalyData!$A47,0)</f>
        <v>150511_M02641_0048_000000000-AEUGT</v>
      </c>
      <c r="C47">
        <f>IF(AnalyData!$AH47="pass",AnalyData!$A47,0)</f>
        <v>0</v>
      </c>
      <c r="D47" t="str">
        <f>IF(AnalyData!$AH47="fail",AnalyData!$A47,0)</f>
        <v>150511_M02641_0048_000000000-AEUGT</v>
      </c>
    </row>
    <row r="48" spans="1:4" x14ac:dyDescent="0.3">
      <c r="A48" t="str">
        <f>IF(AnalyData!$AG48="pass",AnalyData!$A48,0)</f>
        <v>150516_M00766_0099_000000000-AF81F</v>
      </c>
      <c r="B48">
        <f>IF(AnalyData!$AG48="fail",AnalyData!$A48,0)</f>
        <v>0</v>
      </c>
      <c r="C48" t="str">
        <f>IF(AnalyData!$AH48="pass",AnalyData!$A48,0)</f>
        <v>150516_M00766_0099_000000000-AF81F</v>
      </c>
      <c r="D48">
        <f>IF(AnalyData!$AH48="fail",AnalyData!$A48,0)</f>
        <v>0</v>
      </c>
    </row>
    <row r="49" spans="1:4" x14ac:dyDescent="0.3">
      <c r="A49">
        <f>IF(AnalyData!$AG49="pass",AnalyData!$A49,0)</f>
        <v>0</v>
      </c>
      <c r="B49" t="str">
        <f>IF(AnalyData!$AG49="fail",AnalyData!$A49,0)</f>
        <v>150521_M02641_0051_000000000-AF9JH</v>
      </c>
      <c r="C49">
        <f>IF(AnalyData!$AH49="pass",AnalyData!$A49,0)</f>
        <v>0</v>
      </c>
      <c r="D49" t="str">
        <f>IF(AnalyData!$AH49="fail",AnalyData!$A49,0)</f>
        <v>150521_M02641_0051_000000000-AF9JH</v>
      </c>
    </row>
    <row r="50" spans="1:4" x14ac:dyDescent="0.3">
      <c r="A50" t="str">
        <f>IF(AnalyData!$AG50="pass",AnalyData!$A50,0)</f>
        <v>150522_M00766_0103_000000000-AF9M3</v>
      </c>
      <c r="B50">
        <f>IF(AnalyData!$AG50="fail",AnalyData!$A50,0)</f>
        <v>0</v>
      </c>
      <c r="C50" t="str">
        <f>IF(AnalyData!$AH50="pass",AnalyData!$A50,0)</f>
        <v>150522_M00766_0103_000000000-AF9M3</v>
      </c>
      <c r="D50">
        <f>IF(AnalyData!$AH50="fail",AnalyData!$A50,0)</f>
        <v>0</v>
      </c>
    </row>
    <row r="51" spans="1:4" x14ac:dyDescent="0.3">
      <c r="A51">
        <f>IF(AnalyData!$AG51="pass",AnalyData!$A51,0)</f>
        <v>0</v>
      </c>
      <c r="B51" t="str">
        <f>IF(AnalyData!$AG51="fail",AnalyData!$A51,0)</f>
        <v>150522_M02641_0052_000000000-AF82F</v>
      </c>
      <c r="C51">
        <f>IF(AnalyData!$AH51="pass",AnalyData!$A51,0)</f>
        <v>0</v>
      </c>
      <c r="D51" t="str">
        <f>IF(AnalyData!$AH51="fail",AnalyData!$A51,0)</f>
        <v>150522_M02641_0052_000000000-AF82F</v>
      </c>
    </row>
    <row r="52" spans="1:4" x14ac:dyDescent="0.3">
      <c r="A52">
        <f>IF(AnalyData!$AG52="pass",AnalyData!$A52,0)</f>
        <v>0</v>
      </c>
      <c r="B52" t="str">
        <f>IF(AnalyData!$AG52="fail",AnalyData!$A52,0)</f>
        <v>150601_M00766_0107_000000000-AF9N8</v>
      </c>
      <c r="C52">
        <f>IF(AnalyData!$AH52="pass",AnalyData!$A52,0)</f>
        <v>0</v>
      </c>
      <c r="D52" t="str">
        <f>IF(AnalyData!$AH52="fail",AnalyData!$A52,0)</f>
        <v>150601_M00766_0107_000000000-AF9N8</v>
      </c>
    </row>
    <row r="53" spans="1:4" x14ac:dyDescent="0.3">
      <c r="A53" t="str">
        <f>IF(AnalyData!$AG53="pass",AnalyData!$A53,0)</f>
        <v>150602_M00766_0108_000000000-AFMB8</v>
      </c>
      <c r="B53">
        <f>IF(AnalyData!$AG53="fail",AnalyData!$A53,0)</f>
        <v>0</v>
      </c>
      <c r="C53" t="str">
        <f>IF(AnalyData!$AH53="pass",AnalyData!$A53,0)</f>
        <v>150602_M00766_0108_000000000-AFMB8</v>
      </c>
      <c r="D53">
        <f>IF(AnalyData!$AH53="fail",AnalyData!$A53,0)</f>
        <v>0</v>
      </c>
    </row>
    <row r="54" spans="1:4" x14ac:dyDescent="0.3">
      <c r="A54">
        <f>IF(AnalyData!$AG54="pass",AnalyData!$A54,0)</f>
        <v>0</v>
      </c>
      <c r="B54" t="str">
        <f>IF(AnalyData!$AG54="fail",AnalyData!$A54,0)</f>
        <v>150603_M02641_0056_000000000-AEY8R</v>
      </c>
      <c r="C54">
        <f>IF(AnalyData!$AH54="pass",AnalyData!$A54,0)</f>
        <v>0</v>
      </c>
      <c r="D54" t="str">
        <f>IF(AnalyData!$AH54="fail",AnalyData!$A54,0)</f>
        <v>150603_M02641_0056_000000000-AEY8R</v>
      </c>
    </row>
    <row r="55" spans="1:4" x14ac:dyDescent="0.3">
      <c r="A55" t="str">
        <f>IF(AnalyData!$AG55="pass",AnalyData!$A55,0)</f>
        <v>150604_M00766_0109_000000000-AFJ62</v>
      </c>
      <c r="B55">
        <f>IF(AnalyData!$AG55="fail",AnalyData!$A55,0)</f>
        <v>0</v>
      </c>
      <c r="C55" t="str">
        <f>IF(AnalyData!$AH55="pass",AnalyData!$A55,0)</f>
        <v>150604_M00766_0109_000000000-AFJ62</v>
      </c>
      <c r="D55">
        <f>IF(AnalyData!$AH55="fail",AnalyData!$A55,0)</f>
        <v>0</v>
      </c>
    </row>
    <row r="56" spans="1:4" x14ac:dyDescent="0.3">
      <c r="A56">
        <f>IF(AnalyData!$AG56="pass",AnalyData!$A56,0)</f>
        <v>0</v>
      </c>
      <c r="B56" t="str">
        <f>IF(AnalyData!$AG56="fail",AnalyData!$A56,0)</f>
        <v>150604_M02641_0057_000000000-AFL7N</v>
      </c>
      <c r="C56">
        <f>IF(AnalyData!$AH56="pass",AnalyData!$A56,0)</f>
        <v>0</v>
      </c>
      <c r="D56" t="str">
        <f>IF(AnalyData!$AH56="fail",AnalyData!$A56,0)</f>
        <v>150604_M02641_0057_000000000-AFL7N</v>
      </c>
    </row>
    <row r="57" spans="1:4" x14ac:dyDescent="0.3">
      <c r="A57" t="str">
        <f>IF(AnalyData!$AG57="pass",AnalyData!$A57,0)</f>
        <v>150605_M00766_0110_000000000-AF80F</v>
      </c>
      <c r="B57">
        <f>IF(AnalyData!$AG57="fail",AnalyData!$A57,0)</f>
        <v>0</v>
      </c>
      <c r="C57" t="str">
        <f>IF(AnalyData!$AH57="pass",AnalyData!$A57,0)</f>
        <v>150605_M00766_0110_000000000-AF80F</v>
      </c>
      <c r="D57">
        <f>IF(AnalyData!$AH57="fail",AnalyData!$A57,0)</f>
        <v>0</v>
      </c>
    </row>
    <row r="58" spans="1:4" x14ac:dyDescent="0.3">
      <c r="A58" t="str">
        <f>IF(AnalyData!$AG58="pass",AnalyData!$A58,0)</f>
        <v>150610_M00766_0111_000000000-AFMWF</v>
      </c>
      <c r="B58">
        <f>IF(AnalyData!$AG58="fail",AnalyData!$A58,0)</f>
        <v>0</v>
      </c>
      <c r="C58" t="str">
        <f>IF(AnalyData!$AH58="pass",AnalyData!$A58,0)</f>
        <v>150610_M00766_0111_000000000-AFMWF</v>
      </c>
      <c r="D58">
        <f>IF(AnalyData!$AH58="fail",AnalyData!$A58,0)</f>
        <v>0</v>
      </c>
    </row>
    <row r="59" spans="1:4" x14ac:dyDescent="0.3">
      <c r="A59">
        <f>IF(AnalyData!$AG59="pass",AnalyData!$A59,0)</f>
        <v>0</v>
      </c>
      <c r="B59" t="str">
        <f>IF(AnalyData!$AG59="fail",AnalyData!$A59,0)</f>
        <v>150611_M02641_0060_000000000-AFN2Y</v>
      </c>
      <c r="C59">
        <f>IF(AnalyData!$AH59="pass",AnalyData!$A59,0)</f>
        <v>0</v>
      </c>
      <c r="D59" t="str">
        <f>IF(AnalyData!$AH59="fail",AnalyData!$A59,0)</f>
        <v>150611_M02641_0060_000000000-AFN2Y</v>
      </c>
    </row>
    <row r="60" spans="1:4" x14ac:dyDescent="0.3">
      <c r="A60">
        <f>IF(AnalyData!$AG60="pass",AnalyData!$A60,0)</f>
        <v>0</v>
      </c>
      <c r="B60" t="str">
        <f>IF(AnalyData!$AG60="fail",AnalyData!$A60,0)</f>
        <v>150615_M02641_0062_000000000-AFH7C</v>
      </c>
      <c r="C60">
        <f>IF(AnalyData!$AH60="pass",AnalyData!$A60,0)</f>
        <v>0</v>
      </c>
      <c r="D60" t="str">
        <f>IF(AnalyData!$AH60="fail",AnalyData!$A60,0)</f>
        <v>150615_M02641_0062_000000000-AFH7C</v>
      </c>
    </row>
    <row r="61" spans="1:4" x14ac:dyDescent="0.3">
      <c r="A61" t="str">
        <f>IF(AnalyData!$AG61="pass",AnalyData!$A61,0)</f>
        <v>150619_M02641_0063_000000000-AFN2W</v>
      </c>
      <c r="B61">
        <f>IF(AnalyData!$AG61="fail",AnalyData!$A61,0)</f>
        <v>0</v>
      </c>
      <c r="C61" t="str">
        <f>IF(AnalyData!$AH61="pass",AnalyData!$A61,0)</f>
        <v>150619_M02641_0063_000000000-AFN2W</v>
      </c>
      <c r="D61">
        <f>IF(AnalyData!$AH61="fail",AnalyData!$A61,0)</f>
        <v>0</v>
      </c>
    </row>
    <row r="62" spans="1:4" x14ac:dyDescent="0.3">
      <c r="A62">
        <f>IF(AnalyData!$AG62="pass",AnalyData!$A62,0)</f>
        <v>0</v>
      </c>
      <c r="B62" t="str">
        <f>IF(AnalyData!$AG62="fail",AnalyData!$A62,0)</f>
        <v>150625_M02641_0065_000000000-AEY2A</v>
      </c>
      <c r="C62">
        <f>IF(AnalyData!$AH62="pass",AnalyData!$A62,0)</f>
        <v>0</v>
      </c>
      <c r="D62" t="str">
        <f>IF(AnalyData!$AH62="fail",AnalyData!$A62,0)</f>
        <v>150625_M02641_0065_000000000-AEY2A</v>
      </c>
    </row>
    <row r="63" spans="1:4" x14ac:dyDescent="0.3">
      <c r="A63" t="str">
        <f>IF(AnalyData!$AG63="pass",AnalyData!$A63,0)</f>
        <v>150703_M00766_0117_000000000-AFN2F</v>
      </c>
      <c r="B63">
        <f>IF(AnalyData!$AG63="fail",AnalyData!$A63,0)</f>
        <v>0</v>
      </c>
      <c r="C63" t="str">
        <f>IF(AnalyData!$AH63="pass",AnalyData!$A63,0)</f>
        <v>150703_M00766_0117_000000000-AFN2F</v>
      </c>
      <c r="D63">
        <f>IF(AnalyData!$AH63="fail",AnalyData!$A63,0)</f>
        <v>0</v>
      </c>
    </row>
    <row r="64" spans="1:4" x14ac:dyDescent="0.3">
      <c r="A64" t="str">
        <f>IF(AnalyData!$AG64="pass",AnalyData!$A64,0)</f>
        <v>150703_M02641_0001_000000000-AFMW2</v>
      </c>
      <c r="B64">
        <f>IF(AnalyData!$AG64="fail",AnalyData!$A64,0)</f>
        <v>0</v>
      </c>
      <c r="C64" t="str">
        <f>IF(AnalyData!$AH64="pass",AnalyData!$A64,0)</f>
        <v>150703_M02641_0001_000000000-AFMW2</v>
      </c>
      <c r="D64">
        <f>IF(AnalyData!$AH64="fail",AnalyData!$A64,0)</f>
        <v>0</v>
      </c>
    </row>
    <row r="65" spans="1:4" x14ac:dyDescent="0.3">
      <c r="A65" t="str">
        <f>IF(AnalyData!$AG65="pass",AnalyData!$A65,0)</f>
        <v>150709_M02641_0004_000000000-AFMPC</v>
      </c>
      <c r="B65">
        <f>IF(AnalyData!$AG65="fail",AnalyData!$A65,0)</f>
        <v>0</v>
      </c>
      <c r="C65" t="str">
        <f>IF(AnalyData!$AH65="pass",AnalyData!$A65,0)</f>
        <v>150709_M02641_0004_000000000-AFMPC</v>
      </c>
      <c r="D65">
        <f>IF(AnalyData!$AH65="fail",AnalyData!$A65,0)</f>
        <v>0</v>
      </c>
    </row>
    <row r="66" spans="1:4" x14ac:dyDescent="0.3">
      <c r="A66" t="str">
        <f>IF(AnalyData!$AG66="pass",AnalyData!$A66,0)</f>
        <v>150727_M00766_0119_000000000-AF3TM</v>
      </c>
      <c r="B66">
        <f>IF(AnalyData!$AG66="fail",AnalyData!$A66,0)</f>
        <v>0</v>
      </c>
      <c r="C66" t="str">
        <f>IF(AnalyData!$AH66="pass",AnalyData!$A66,0)</f>
        <v>150727_M00766_0119_000000000-AF3TM</v>
      </c>
      <c r="D66">
        <f>IF(AnalyData!$AH66="fail",AnalyData!$A66,0)</f>
        <v>0</v>
      </c>
    </row>
    <row r="67" spans="1:4" x14ac:dyDescent="0.3">
      <c r="A67" t="str">
        <f>IF(AnalyData!$AG67="pass",AnalyData!$A67,0)</f>
        <v>150727_M02641_0007_000000000-AGEW7</v>
      </c>
      <c r="B67">
        <f>IF(AnalyData!$AG67="fail",AnalyData!$A67,0)</f>
        <v>0</v>
      </c>
      <c r="C67" t="str">
        <f>IF(AnalyData!$AH67="pass",AnalyData!$A67,0)</f>
        <v>150727_M02641_0007_000000000-AGEW7</v>
      </c>
      <c r="D67">
        <f>IF(AnalyData!$AH67="fail",AnalyData!$A67,0)</f>
        <v>0</v>
      </c>
    </row>
    <row r="68" spans="1:4" x14ac:dyDescent="0.3">
      <c r="A68" t="str">
        <f>IF(AnalyData!$AG68="pass",AnalyData!$A68,0)</f>
        <v>150807_M00766_0122_000000000-AFMW7</v>
      </c>
      <c r="B68">
        <f>IF(AnalyData!$AG68="fail",AnalyData!$A68,0)</f>
        <v>0</v>
      </c>
      <c r="C68" t="str">
        <f>IF(AnalyData!$AH68="pass",AnalyData!$A68,0)</f>
        <v>150807_M00766_0122_000000000-AFMW7</v>
      </c>
      <c r="D68">
        <f>IF(AnalyData!$AH68="fail",AnalyData!$A68,0)</f>
        <v>0</v>
      </c>
    </row>
    <row r="69" spans="1:4" x14ac:dyDescent="0.3">
      <c r="A69" t="str">
        <f>IF(AnalyData!$AG69="pass",AnalyData!$A69,0)</f>
        <v>150813_M00766_0124_000000000-AFYEH</v>
      </c>
      <c r="B69">
        <f>IF(AnalyData!$AG69="fail",AnalyData!$A69,0)</f>
        <v>0</v>
      </c>
      <c r="C69" t="str">
        <f>IF(AnalyData!$AH69="pass",AnalyData!$A69,0)</f>
        <v>150813_M00766_0124_000000000-AFYEH</v>
      </c>
      <c r="D69">
        <f>IF(AnalyData!$AH69="fail",AnalyData!$A69,0)</f>
        <v>0</v>
      </c>
    </row>
    <row r="70" spans="1:4" x14ac:dyDescent="0.3">
      <c r="A70" t="str">
        <f>IF(AnalyData!$AG70="pass",AnalyData!$A70,0)</f>
        <v>150818_M00766_0125_000000000-AE8BP</v>
      </c>
      <c r="B70">
        <f>IF(AnalyData!$AG70="fail",AnalyData!$A70,0)</f>
        <v>0</v>
      </c>
      <c r="C70" t="str">
        <f>IF(AnalyData!$AH70="pass",AnalyData!$A70,0)</f>
        <v>150818_M00766_0125_000000000-AE8BP</v>
      </c>
      <c r="D70">
        <f>IF(AnalyData!$AH70="fail",AnalyData!$A70,0)</f>
        <v>0</v>
      </c>
    </row>
    <row r="71" spans="1:4" x14ac:dyDescent="0.3">
      <c r="A71" t="str">
        <f>IF(AnalyData!$AG71="pass",AnalyData!$A71,0)</f>
        <v>150826_M00766_0127_000000000-AGKLT</v>
      </c>
      <c r="B71">
        <f>IF(AnalyData!$AG71="fail",AnalyData!$A71,0)</f>
        <v>0</v>
      </c>
      <c r="C71" t="str">
        <f>IF(AnalyData!$AH71="pass",AnalyData!$A71,0)</f>
        <v>150826_M00766_0127_000000000-AGKLT</v>
      </c>
      <c r="D71">
        <f>IF(AnalyData!$AH71="fail",AnalyData!$A71,0)</f>
        <v>0</v>
      </c>
    </row>
    <row r="72" spans="1:4" x14ac:dyDescent="0.3">
      <c r="A72" t="str">
        <f>IF(AnalyData!$AG72="pass",AnalyData!$A72,0)</f>
        <v>150904_M00766_0129_000000000-AFNA2</v>
      </c>
      <c r="B72">
        <f>IF(AnalyData!$AG72="fail",AnalyData!$A72,0)</f>
        <v>0</v>
      </c>
      <c r="C72">
        <f>IF(AnalyData!$AH72="pass",AnalyData!$A72,0)</f>
        <v>0</v>
      </c>
      <c r="D72" t="str">
        <f>IF(AnalyData!$AH72="fail",AnalyData!$A72,0)</f>
        <v>150904_M00766_0129_000000000-AFNA2</v>
      </c>
    </row>
    <row r="73" spans="1:4" x14ac:dyDescent="0.3">
      <c r="A73" t="str">
        <f>IF(AnalyData!$AG73="pass",AnalyData!$A73,0)</f>
        <v>150910_M00766_0130_000000000-AGJGG</v>
      </c>
      <c r="B73">
        <f>IF(AnalyData!$AG73="fail",AnalyData!$A73,0)</f>
        <v>0</v>
      </c>
      <c r="C73" t="str">
        <f>IF(AnalyData!$AH73="pass",AnalyData!$A73,0)</f>
        <v>150910_M00766_0130_000000000-AGJGG</v>
      </c>
      <c r="D73">
        <f>IF(AnalyData!$AH73="fail",AnalyData!$A73,0)</f>
        <v>0</v>
      </c>
    </row>
    <row r="74" spans="1:4" x14ac:dyDescent="0.3">
      <c r="A74" t="str">
        <f>IF(AnalyData!$AG74="pass",AnalyData!$A74,0)</f>
        <v>150916_M02641_0025_000000000-AFN33</v>
      </c>
      <c r="B74">
        <f>IF(AnalyData!$AG74="fail",AnalyData!$A74,0)</f>
        <v>0</v>
      </c>
      <c r="C74" t="str">
        <f>IF(AnalyData!$AH74="pass",AnalyData!$A74,0)</f>
        <v>150916_M02641_0025_000000000-AFN33</v>
      </c>
      <c r="D74">
        <f>IF(AnalyData!$AH74="fail",AnalyData!$A74,0)</f>
        <v>0</v>
      </c>
    </row>
    <row r="75" spans="1:4" x14ac:dyDescent="0.3">
      <c r="A75" t="str">
        <f>IF(AnalyData!$AG75="pass",AnalyData!$A75,0)</f>
        <v>150917_M02641_0026_000000000-AFN0A</v>
      </c>
      <c r="B75">
        <f>IF(AnalyData!$AG75="fail",AnalyData!$A75,0)</f>
        <v>0</v>
      </c>
      <c r="C75" t="str">
        <f>IF(AnalyData!$AH75="pass",AnalyData!$A75,0)</f>
        <v>150917_M02641_0026_000000000-AFN0A</v>
      </c>
      <c r="D75">
        <f>IF(AnalyData!$AH75="fail",AnalyData!$A75,0)</f>
        <v>0</v>
      </c>
    </row>
    <row r="76" spans="1:4" x14ac:dyDescent="0.3">
      <c r="A76" t="str">
        <f>IF(AnalyData!$AG76="pass",AnalyData!$A76,0)</f>
        <v>150918_M00766_0133_000000000-AH985</v>
      </c>
      <c r="B76">
        <f>IF(AnalyData!$AG76="fail",AnalyData!$A76,0)</f>
        <v>0</v>
      </c>
      <c r="C76" t="str">
        <f>IF(AnalyData!$AH76="pass",AnalyData!$A76,0)</f>
        <v>150918_M00766_0133_000000000-AH985</v>
      </c>
      <c r="D76">
        <f>IF(AnalyData!$AH76="fail",AnalyData!$A76,0)</f>
        <v>0</v>
      </c>
    </row>
    <row r="77" spans="1:4" x14ac:dyDescent="0.3">
      <c r="A77" t="str">
        <f>IF(AnalyData!$AG77="pass",AnalyData!$A77,0)</f>
        <v>150923_M00766_0134_000000000-AFN32</v>
      </c>
      <c r="B77">
        <f>IF(AnalyData!$AG77="fail",AnalyData!$A77,0)</f>
        <v>0</v>
      </c>
      <c r="C77" t="str">
        <f>IF(AnalyData!$AH77="pass",AnalyData!$A77,0)</f>
        <v>150923_M00766_0134_000000000-AFN32</v>
      </c>
      <c r="D77">
        <f>IF(AnalyData!$AH77="fail",AnalyData!$A77,0)</f>
        <v>0</v>
      </c>
    </row>
    <row r="78" spans="1:4" x14ac:dyDescent="0.3">
      <c r="A78" t="str">
        <f>IF(AnalyData!$AG78="pass",AnalyData!$A78,0)</f>
        <v>150924_M02641_0027_000000000-AGJGM</v>
      </c>
      <c r="B78">
        <f>IF(AnalyData!$AG78="fail",AnalyData!$A78,0)</f>
        <v>0</v>
      </c>
      <c r="C78" t="str">
        <f>IF(AnalyData!$AH78="pass",AnalyData!$A78,0)</f>
        <v>150924_M02641_0027_000000000-AGJGM</v>
      </c>
      <c r="D78">
        <f>IF(AnalyData!$AH78="fail",AnalyData!$A78,0)</f>
        <v>0</v>
      </c>
    </row>
    <row r="79" spans="1:4" x14ac:dyDescent="0.3">
      <c r="A79">
        <f>IF(AnalyData!$AG79="pass",AnalyData!$A79,0)</f>
        <v>0</v>
      </c>
      <c r="B79" t="str">
        <f>IF(AnalyData!$AG79="fail",AnalyData!$A79,0)</f>
        <v>150925_M00766_0135_000000000-AFL75</v>
      </c>
      <c r="C79">
        <f>IF(AnalyData!$AH79="pass",AnalyData!$A79,0)</f>
        <v>0</v>
      </c>
      <c r="D79" t="str">
        <f>IF(AnalyData!$AH79="fail",AnalyData!$A79,0)</f>
        <v>150925_M00766_0135_000000000-AFL75</v>
      </c>
    </row>
    <row r="80" spans="1:4" x14ac:dyDescent="0.3">
      <c r="A80" t="str">
        <f>IF(AnalyData!$AG80="pass",AnalyData!$A80,0)</f>
        <v>150929_M02641_0030_000000000-AFWJ3</v>
      </c>
      <c r="B80">
        <f>IF(AnalyData!$AG80="fail",AnalyData!$A80,0)</f>
        <v>0</v>
      </c>
      <c r="C80" t="str">
        <f>IF(AnalyData!$AH80="pass",AnalyData!$A80,0)</f>
        <v>150929_M02641_0030_000000000-AFWJ3</v>
      </c>
      <c r="D80">
        <f>IF(AnalyData!$AH80="fail",AnalyData!$A80,0)</f>
        <v>0</v>
      </c>
    </row>
    <row r="81" spans="1:4" x14ac:dyDescent="0.3">
      <c r="A81" t="str">
        <f>IF(AnalyData!$AG81="pass",AnalyData!$A81,0)</f>
        <v>150930_M00766_0138_000000000-AH4BR</v>
      </c>
      <c r="B81">
        <f>IF(AnalyData!$AG81="fail",AnalyData!$A81,0)</f>
        <v>0</v>
      </c>
      <c r="C81" t="str">
        <f>IF(AnalyData!$AH81="pass",AnalyData!$A81,0)</f>
        <v>150930_M00766_0138_000000000-AH4BR</v>
      </c>
      <c r="D81">
        <f>IF(AnalyData!$AH81="fail",AnalyData!$A81,0)</f>
        <v>0</v>
      </c>
    </row>
    <row r="82" spans="1:4" x14ac:dyDescent="0.3">
      <c r="A82" t="str">
        <f>IF(AnalyData!$AG82="pass",AnalyData!$A82,0)</f>
        <v>151005_M02641_0034_000000000-AH9ML</v>
      </c>
      <c r="B82">
        <f>IF(AnalyData!$AG82="fail",AnalyData!$A82,0)</f>
        <v>0</v>
      </c>
      <c r="C82" t="str">
        <f>IF(AnalyData!$AH82="pass",AnalyData!$A82,0)</f>
        <v>151005_M02641_0034_000000000-AH9ML</v>
      </c>
      <c r="D82">
        <f>IF(AnalyData!$AH82="fail",AnalyData!$A82,0)</f>
        <v>0</v>
      </c>
    </row>
    <row r="83" spans="1:4" x14ac:dyDescent="0.3">
      <c r="A83" t="str">
        <f>IF(AnalyData!$AG83="pass",AnalyData!$A83,0)</f>
        <v>151008_M02641_0035_000000000-AFL73</v>
      </c>
      <c r="B83">
        <f>IF(AnalyData!$AG83="fail",AnalyData!$A83,0)</f>
        <v>0</v>
      </c>
      <c r="C83" t="str">
        <f>IF(AnalyData!$AH83="pass",AnalyData!$A83,0)</f>
        <v>151008_M02641_0035_000000000-AFL73</v>
      </c>
      <c r="D83">
        <f>IF(AnalyData!$AH83="fail",AnalyData!$A83,0)</f>
        <v>0</v>
      </c>
    </row>
    <row r="84" spans="1:4" x14ac:dyDescent="0.3">
      <c r="A84" t="str">
        <f>IF(AnalyData!$AG84="pass",AnalyData!$A84,0)</f>
        <v>151013_M02641_0038_000000000-AFLW0</v>
      </c>
      <c r="B84">
        <f>IF(AnalyData!$AG84="fail",AnalyData!$A84,0)</f>
        <v>0</v>
      </c>
      <c r="C84" t="str">
        <f>IF(AnalyData!$AH84="pass",AnalyData!$A84,0)</f>
        <v>151013_M02641_0038_000000000-AFLW0</v>
      </c>
      <c r="D84">
        <f>IF(AnalyData!$AH84="fail",AnalyData!$A84,0)</f>
        <v>0</v>
      </c>
    </row>
    <row r="85" spans="1:4" x14ac:dyDescent="0.3">
      <c r="A85" t="str">
        <f>IF(AnalyData!$AG85="pass",AnalyData!$A85,0)</f>
        <v>151014_M02641_0039_000000000-AFLFV</v>
      </c>
      <c r="B85">
        <f>IF(AnalyData!$AG85="fail",AnalyData!$A85,0)</f>
        <v>0</v>
      </c>
      <c r="C85" t="str">
        <f>IF(AnalyData!$AH85="pass",AnalyData!$A85,0)</f>
        <v>151014_M02641_0039_000000000-AFLFV</v>
      </c>
      <c r="D85">
        <f>IF(AnalyData!$AH85="fail",AnalyData!$A85,0)</f>
        <v>0</v>
      </c>
    </row>
    <row r="86" spans="1:4" x14ac:dyDescent="0.3">
      <c r="A86" t="str">
        <f>IF(AnalyData!$AG86="pass",AnalyData!$A86,0)</f>
        <v>151015_M00766_0142_000000000-AJD8B</v>
      </c>
      <c r="B86">
        <f>IF(AnalyData!$AG86="fail",AnalyData!$A86,0)</f>
        <v>0</v>
      </c>
      <c r="C86" t="str">
        <f>IF(AnalyData!$AH86="pass",AnalyData!$A86,0)</f>
        <v>151015_M00766_0142_000000000-AJD8B</v>
      </c>
      <c r="D86">
        <f>IF(AnalyData!$AH86="fail",AnalyData!$A86,0)</f>
        <v>0</v>
      </c>
    </row>
    <row r="87" spans="1:4" x14ac:dyDescent="0.3">
      <c r="A87" t="str">
        <f>IF(AnalyData!$AG87="pass",AnalyData!$A87,0)</f>
        <v>151021_M02641_0041_000000000-AGHAA</v>
      </c>
      <c r="B87">
        <f>IF(AnalyData!$AG87="fail",AnalyData!$A87,0)</f>
        <v>0</v>
      </c>
      <c r="C87" t="str">
        <f>IF(AnalyData!$AH87="pass",AnalyData!$A87,0)</f>
        <v>151021_M02641_0041_000000000-AGHAA</v>
      </c>
      <c r="D87">
        <f>IF(AnalyData!$AH87="fail",AnalyData!$A87,0)</f>
        <v>0</v>
      </c>
    </row>
    <row r="88" spans="1:4" x14ac:dyDescent="0.3">
      <c r="A88">
        <f>IF(AnalyData!$AG88="pass",AnalyData!$A88,0)</f>
        <v>0</v>
      </c>
      <c r="B88" t="str">
        <f>IF(AnalyData!$AG88="fail",AnalyData!$A88,0)</f>
        <v>151022_M00766_0146_000000000-AFN3B</v>
      </c>
      <c r="C88">
        <f>IF(AnalyData!$AH88="pass",AnalyData!$A88,0)</f>
        <v>0</v>
      </c>
      <c r="D88" t="str">
        <f>IF(AnalyData!$AH88="fail",AnalyData!$A88,0)</f>
        <v>151022_M00766_0146_000000000-AFN3B</v>
      </c>
    </row>
    <row r="89" spans="1:4" x14ac:dyDescent="0.3">
      <c r="A89">
        <f>IF(AnalyData!$AG89="pass",AnalyData!$A89,0)</f>
        <v>0</v>
      </c>
      <c r="B89" t="str">
        <f>IF(AnalyData!$AG89="fail",AnalyData!$A89,0)</f>
        <v>151023_M00766_0147_000000000-AFN37</v>
      </c>
      <c r="C89">
        <f>IF(AnalyData!$AH89="pass",AnalyData!$A89,0)</f>
        <v>0</v>
      </c>
      <c r="D89" t="str">
        <f>IF(AnalyData!$AH89="fail",AnalyData!$A89,0)</f>
        <v>151023_M00766_0147_000000000-AFN37</v>
      </c>
    </row>
    <row r="90" spans="1:4" x14ac:dyDescent="0.3">
      <c r="A90" t="str">
        <f>IF(AnalyData!$AG90="pass",AnalyData!$A90,0)</f>
        <v>151028_M02641_0043_000000000-AFL74</v>
      </c>
      <c r="B90">
        <f>IF(AnalyData!$AG90="fail",AnalyData!$A90,0)</f>
        <v>0</v>
      </c>
      <c r="C90" t="str">
        <f>IF(AnalyData!$AH90="pass",AnalyData!$A90,0)</f>
        <v>151028_M02641_0043_000000000-AFL74</v>
      </c>
      <c r="D90">
        <f>IF(AnalyData!$AH90="fail",AnalyData!$A90,0)</f>
        <v>0</v>
      </c>
    </row>
    <row r="91" spans="1:4" x14ac:dyDescent="0.3">
      <c r="A91" t="str">
        <f>IF(AnalyData!$AG91="pass",AnalyData!$A91,0)</f>
        <v>151030_M00766_0150_000000000-AFLDT</v>
      </c>
      <c r="B91">
        <f>IF(AnalyData!$AG91="fail",AnalyData!$A91,0)</f>
        <v>0</v>
      </c>
      <c r="C91" t="str">
        <f>IF(AnalyData!$AH91="pass",AnalyData!$A91,0)</f>
        <v>151030_M00766_0150_000000000-AFLDT</v>
      </c>
      <c r="D91">
        <f>IF(AnalyData!$AH91="fail",AnalyData!$A91,0)</f>
        <v>0</v>
      </c>
    </row>
    <row r="92" spans="1:4" x14ac:dyDescent="0.3">
      <c r="A92" t="str">
        <f>IF(AnalyData!$AG92="pass",AnalyData!$A92,0)</f>
        <v>151030_M02641_0044_000000000-AJHLJ</v>
      </c>
      <c r="B92">
        <f>IF(AnalyData!$AG92="fail",AnalyData!$A92,0)</f>
        <v>0</v>
      </c>
      <c r="C92" t="str">
        <f>IF(AnalyData!$AH92="pass",AnalyData!$A92,0)</f>
        <v>151030_M02641_0044_000000000-AJHLJ</v>
      </c>
      <c r="D92">
        <f>IF(AnalyData!$AH92="fail",AnalyData!$A92,0)</f>
        <v>0</v>
      </c>
    </row>
    <row r="93" spans="1:4" x14ac:dyDescent="0.3">
      <c r="A93" t="str">
        <f>IF(AnalyData!$AG93="pass",AnalyData!$A93,0)</f>
        <v>151103_M02641_0046_000000000-AJ5Y7</v>
      </c>
      <c r="B93">
        <f>IF(AnalyData!$AG93="fail",AnalyData!$A93,0)</f>
        <v>0</v>
      </c>
      <c r="C93" t="str">
        <f>IF(AnalyData!$AH93="pass",AnalyData!$A93,0)</f>
        <v>151103_M02641_0046_000000000-AJ5Y7</v>
      </c>
      <c r="D93">
        <f>IF(AnalyData!$AH93="fail",AnalyData!$A93,0)</f>
        <v>0</v>
      </c>
    </row>
    <row r="94" spans="1:4" x14ac:dyDescent="0.3">
      <c r="A94" t="str">
        <f>IF(AnalyData!$AG94="pass",AnalyData!$A94,0)</f>
        <v>151105_M02641_0047_000000000-AJF4E</v>
      </c>
      <c r="B94">
        <f>IF(AnalyData!$AG94="fail",AnalyData!$A94,0)</f>
        <v>0</v>
      </c>
      <c r="C94" t="str">
        <f>IF(AnalyData!$AH94="pass",AnalyData!$A94,0)</f>
        <v>151105_M02641_0047_000000000-AJF4E</v>
      </c>
      <c r="D94">
        <f>IF(AnalyData!$AH94="fail",AnalyData!$A94,0)</f>
        <v>0</v>
      </c>
    </row>
    <row r="95" spans="1:4" x14ac:dyDescent="0.3">
      <c r="A95" t="str">
        <f>IF(AnalyData!$AG95="pass",AnalyData!$A95,0)</f>
        <v>151116_M02641_0050_000000000-AJ6L3</v>
      </c>
      <c r="B95">
        <f>IF(AnalyData!$AG95="fail",AnalyData!$A95,0)</f>
        <v>0</v>
      </c>
      <c r="C95" t="str">
        <f>IF(AnalyData!$AH95="pass",AnalyData!$A95,0)</f>
        <v>151116_M02641_0050_000000000-AJ6L3</v>
      </c>
      <c r="D95">
        <f>IF(AnalyData!$AH95="fail",AnalyData!$A95,0)</f>
        <v>0</v>
      </c>
    </row>
    <row r="96" spans="1:4" x14ac:dyDescent="0.3">
      <c r="A96" t="str">
        <f>IF(AnalyData!$AG96="pass",AnalyData!$A96,0)</f>
        <v>151117_M00766_0155_000000000-AJ6LL</v>
      </c>
      <c r="B96">
        <f>IF(AnalyData!$AG96="fail",AnalyData!$A96,0)</f>
        <v>0</v>
      </c>
      <c r="C96" t="str">
        <f>IF(AnalyData!$AH96="pass",AnalyData!$A96,0)</f>
        <v>151117_M00766_0155_000000000-AJ6LL</v>
      </c>
      <c r="D96">
        <f>IF(AnalyData!$AH96="fail",AnalyData!$A96,0)</f>
        <v>0</v>
      </c>
    </row>
    <row r="97" spans="1:4" x14ac:dyDescent="0.3">
      <c r="A97" t="str">
        <f>IF(AnalyData!$AG97="pass",AnalyData!$A97,0)</f>
        <v>151117_M02641_0051_000000000-AJF4A</v>
      </c>
      <c r="B97">
        <f>IF(AnalyData!$AG97="fail",AnalyData!$A97,0)</f>
        <v>0</v>
      </c>
      <c r="C97" t="str">
        <f>IF(AnalyData!$AH97="pass",AnalyData!$A97,0)</f>
        <v>151117_M02641_0051_000000000-AJF4A</v>
      </c>
      <c r="D97">
        <f>IF(AnalyData!$AH97="fail",AnalyData!$A97,0)</f>
        <v>0</v>
      </c>
    </row>
    <row r="98" spans="1:4" x14ac:dyDescent="0.3">
      <c r="A98">
        <f>IF(AnalyData!$AG98="pass",AnalyData!$A98,0)</f>
        <v>0</v>
      </c>
      <c r="B98" t="str">
        <f>IF(AnalyData!$AG98="fail",AnalyData!$A98,0)</f>
        <v>151125_M02641_0053_000000000-AJJ3G</v>
      </c>
      <c r="C98">
        <f>IF(AnalyData!$AH98="pass",AnalyData!$A98,0)</f>
        <v>0</v>
      </c>
      <c r="D98" t="str">
        <f>IF(AnalyData!$AH98="fail",AnalyData!$A98,0)</f>
        <v>151125_M02641_0053_000000000-AJJ3G</v>
      </c>
    </row>
    <row r="99" spans="1:4" x14ac:dyDescent="0.3">
      <c r="A99" t="str">
        <f>IF(AnalyData!$AG99="pass",AnalyData!$A99,0)</f>
        <v>151126_M00766_0159_000000000-AJD7L</v>
      </c>
      <c r="B99">
        <f>IF(AnalyData!$AG99="fail",AnalyData!$A99,0)</f>
        <v>0</v>
      </c>
      <c r="C99" t="str">
        <f>IF(AnalyData!$AH99="pass",AnalyData!$A99,0)</f>
        <v>151126_M00766_0159_000000000-AJD7L</v>
      </c>
      <c r="D99">
        <f>IF(AnalyData!$AH99="fail",AnalyData!$A99,0)</f>
        <v>0</v>
      </c>
    </row>
    <row r="100" spans="1:4" x14ac:dyDescent="0.3">
      <c r="A100" t="str">
        <f>IF(AnalyData!$AG100="pass",AnalyData!$A100,0)</f>
        <v>151126_M02641_0054_000000000-AJD7T</v>
      </c>
      <c r="B100">
        <f>IF(AnalyData!$AG100="fail",AnalyData!$A100,0)</f>
        <v>0</v>
      </c>
      <c r="C100" t="str">
        <f>IF(AnalyData!$AH100="pass",AnalyData!$A100,0)</f>
        <v>151126_M02641_0054_000000000-AJD7T</v>
      </c>
      <c r="D100">
        <f>IF(AnalyData!$AH100="fail",AnalyData!$A100,0)</f>
        <v>0</v>
      </c>
    </row>
    <row r="101" spans="1:4" x14ac:dyDescent="0.3">
      <c r="A101" t="str">
        <f>IF(AnalyData!$AG101="pass",AnalyData!$A101,0)</f>
        <v>151127_M00766_0161_000000000-AJERP</v>
      </c>
      <c r="B101">
        <f>IF(AnalyData!$AG101="fail",AnalyData!$A101,0)</f>
        <v>0</v>
      </c>
      <c r="C101" t="str">
        <f>IF(AnalyData!$AH101="pass",AnalyData!$A101,0)</f>
        <v>151127_M00766_0161_000000000-AJERP</v>
      </c>
      <c r="D101">
        <f>IF(AnalyData!$AH101="fail",AnalyData!$A101,0)</f>
        <v>0</v>
      </c>
    </row>
    <row r="102" spans="1:4" x14ac:dyDescent="0.3">
      <c r="A102" t="str">
        <f>IF(AnalyData!$AG102="pass",AnalyData!$A102,0)</f>
        <v>151201_M02641_0055_000000000-AJ6B2</v>
      </c>
      <c r="B102">
        <f>IF(AnalyData!$AG102="fail",AnalyData!$A102,0)</f>
        <v>0</v>
      </c>
      <c r="C102" t="str">
        <f>IF(AnalyData!$AH102="pass",AnalyData!$A102,0)</f>
        <v>151201_M02641_0055_000000000-AJ6B2</v>
      </c>
      <c r="D102">
        <f>IF(AnalyData!$AH102="fail",AnalyData!$A102,0)</f>
        <v>0</v>
      </c>
    </row>
    <row r="103" spans="1:4" x14ac:dyDescent="0.3">
      <c r="A103" t="str">
        <f>IF(AnalyData!$AG103="pass",AnalyData!$A103,0)</f>
        <v>151203_M00766_0165_000000000-AJFAA</v>
      </c>
      <c r="B103">
        <f>IF(AnalyData!$AG103="fail",AnalyData!$A103,0)</f>
        <v>0</v>
      </c>
      <c r="C103" t="str">
        <f>IF(AnalyData!$AH103="pass",AnalyData!$A103,0)</f>
        <v>151203_M00766_0165_000000000-AJFAA</v>
      </c>
      <c r="D103">
        <f>IF(AnalyData!$AH103="fail",AnalyData!$A103,0)</f>
        <v>0</v>
      </c>
    </row>
    <row r="104" spans="1:4" x14ac:dyDescent="0.3">
      <c r="A104">
        <f>IF(AnalyData!$AG104="pass",AnalyData!$A104,0)</f>
        <v>0</v>
      </c>
      <c r="B104" t="str">
        <f>IF(AnalyData!$AG104="fail",AnalyData!$A104,0)</f>
        <v>151208_M00766_0167_000000000-AJ5JR</v>
      </c>
      <c r="C104">
        <f>IF(AnalyData!$AH104="pass",AnalyData!$A104,0)</f>
        <v>0</v>
      </c>
      <c r="D104" t="str">
        <f>IF(AnalyData!$AH104="fail",AnalyData!$A104,0)</f>
        <v>151208_M00766_0167_000000000-AJ5JR</v>
      </c>
    </row>
    <row r="105" spans="1:4" x14ac:dyDescent="0.3">
      <c r="A105" t="str">
        <f>IF(AnalyData!$AG105="pass",AnalyData!$A105,0)</f>
        <v>151210_M02641_0058_000000000-AJ5YJ</v>
      </c>
      <c r="B105">
        <f>IF(AnalyData!$AG105="fail",AnalyData!$A105,0)</f>
        <v>0</v>
      </c>
      <c r="C105" t="str">
        <f>IF(AnalyData!$AH105="pass",AnalyData!$A105,0)</f>
        <v>151210_M02641_0058_000000000-AJ5YJ</v>
      </c>
      <c r="D105">
        <f>IF(AnalyData!$AH105="fail",AnalyData!$A105,0)</f>
        <v>0</v>
      </c>
    </row>
    <row r="106" spans="1:4" x14ac:dyDescent="0.3">
      <c r="A106" t="str">
        <f>IF(AnalyData!$AG106="pass",AnalyData!$A106,0)</f>
        <v>151216_M00766_0170_000000000-ALEAF</v>
      </c>
      <c r="B106">
        <f>IF(AnalyData!$AG106="fail",AnalyData!$A106,0)</f>
        <v>0</v>
      </c>
      <c r="C106" t="str">
        <f>IF(AnalyData!$AH106="pass",AnalyData!$A106,0)</f>
        <v>151216_M00766_0170_000000000-ALEAF</v>
      </c>
      <c r="D106">
        <f>IF(AnalyData!$AH106="fail",AnalyData!$A106,0)</f>
        <v>0</v>
      </c>
    </row>
    <row r="107" spans="1:4" x14ac:dyDescent="0.3">
      <c r="A107">
        <f>IF(AnalyData!$AG107="pass",AnalyData!$A107,0)</f>
        <v>0</v>
      </c>
      <c r="B107" t="str">
        <f>IF(AnalyData!$AG107="fail",AnalyData!$A107,0)</f>
        <v>151217_M02641_0059_000000000-AJFAD</v>
      </c>
      <c r="C107">
        <f>IF(AnalyData!$AH107="pass",AnalyData!$A107,0)</f>
        <v>0</v>
      </c>
      <c r="D107" t="str">
        <f>IF(AnalyData!$AH107="fail",AnalyData!$A107,0)</f>
        <v>151217_M02641_0059_000000000-AJFAD</v>
      </c>
    </row>
    <row r="108" spans="1:4" x14ac:dyDescent="0.3">
      <c r="A108" t="str">
        <f>IF(AnalyData!$AG108="pass",AnalyData!$A108,0)</f>
        <v>151223_M00766_0172_000000000-AJRMN</v>
      </c>
      <c r="B108">
        <f>IF(AnalyData!$AG108="fail",AnalyData!$A108,0)</f>
        <v>0</v>
      </c>
      <c r="C108" t="str">
        <f>IF(AnalyData!$AH108="pass",AnalyData!$A108,0)</f>
        <v>151223_M00766_0172_000000000-AJRMN</v>
      </c>
      <c r="D108">
        <f>IF(AnalyData!$AH108="fail",AnalyData!$A108,0)</f>
        <v>0</v>
      </c>
    </row>
    <row r="109" spans="1:4" x14ac:dyDescent="0.3">
      <c r="A109" t="str">
        <f>IF(AnalyData!$AG109="pass",AnalyData!$A109,0)</f>
        <v>151223_M02641_0060_000000000-AGHV2</v>
      </c>
      <c r="B109">
        <f>IF(AnalyData!$AG109="fail",AnalyData!$A109,0)</f>
        <v>0</v>
      </c>
      <c r="C109" t="str">
        <f>IF(AnalyData!$AH109="pass",AnalyData!$A109,0)</f>
        <v>151223_M02641_0060_000000000-AGHV2</v>
      </c>
      <c r="D109">
        <f>IF(AnalyData!$AH109="fail",AnalyData!$A109,0)</f>
        <v>0</v>
      </c>
    </row>
    <row r="110" spans="1:4" x14ac:dyDescent="0.3">
      <c r="A110" t="str">
        <f>IF(AnalyData!$AG110="pass",AnalyData!$A110,0)</f>
        <v>151231_M02641_0061_000000000-AJD8L</v>
      </c>
      <c r="B110">
        <f>IF(AnalyData!$AG110="fail",AnalyData!$A110,0)</f>
        <v>0</v>
      </c>
      <c r="C110" t="str">
        <f>IF(AnalyData!$AH110="pass",AnalyData!$A110,0)</f>
        <v>151231_M02641_0061_000000000-AJD8L</v>
      </c>
      <c r="D110">
        <f>IF(AnalyData!$AH110="fail",AnalyData!$A110,0)</f>
        <v>0</v>
      </c>
    </row>
    <row r="111" spans="1:4" x14ac:dyDescent="0.3">
      <c r="A111" t="str">
        <f>IF(AnalyData!$AG111="pass",AnalyData!$A111,0)</f>
        <v>160107_M00766_0175_000000000-AH6C3</v>
      </c>
      <c r="B111">
        <f>IF(AnalyData!$AG111="fail",AnalyData!$A111,0)</f>
        <v>0</v>
      </c>
      <c r="C111" t="str">
        <f>IF(AnalyData!$AH111="pass",AnalyData!$A111,0)</f>
        <v>160107_M00766_0175_000000000-AH6C3</v>
      </c>
      <c r="D111">
        <f>IF(AnalyData!$AH111="fail",AnalyData!$A111,0)</f>
        <v>0</v>
      </c>
    </row>
    <row r="112" spans="1:4" x14ac:dyDescent="0.3">
      <c r="A112">
        <f>IF(AnalyData!$AG112="pass",AnalyData!$A112,0)</f>
        <v>0</v>
      </c>
      <c r="B112" t="str">
        <f>IF(AnalyData!$AG112="fail",AnalyData!$A112,0)</f>
        <v>160108_M00766_0176_000000000-AJDAJ</v>
      </c>
      <c r="C112">
        <f>IF(AnalyData!$AH112="pass",AnalyData!$A112,0)</f>
        <v>0</v>
      </c>
      <c r="D112" t="str">
        <f>IF(AnalyData!$AH112="fail",AnalyData!$A112,0)</f>
        <v>160108_M00766_0176_000000000-AJDAJ</v>
      </c>
    </row>
    <row r="113" spans="1:4" x14ac:dyDescent="0.3">
      <c r="A113" t="str">
        <f>IF(AnalyData!$AG113="pass",AnalyData!$A113,0)</f>
        <v>160114_M00766_0177_000000000-ALYTH</v>
      </c>
      <c r="B113">
        <f>IF(AnalyData!$AG113="fail",AnalyData!$A113,0)</f>
        <v>0</v>
      </c>
      <c r="C113" t="str">
        <f>IF(AnalyData!$AH113="pass",AnalyData!$A113,0)</f>
        <v>160114_M00766_0177_000000000-ALYTH</v>
      </c>
      <c r="D113">
        <f>IF(AnalyData!$AH113="fail",AnalyData!$A113,0)</f>
        <v>0</v>
      </c>
    </row>
    <row r="114" spans="1:4" x14ac:dyDescent="0.3">
      <c r="A114" t="str">
        <f>IF(AnalyData!$AG114="pass",AnalyData!$A114,0)</f>
        <v>160114_M02641_0065_000000000-ALRU0</v>
      </c>
      <c r="B114">
        <f>IF(AnalyData!$AG114="fail",AnalyData!$A114,0)</f>
        <v>0</v>
      </c>
      <c r="C114" t="str">
        <f>IF(AnalyData!$AH114="pass",AnalyData!$A114,0)</f>
        <v>160114_M02641_0065_000000000-ALRU0</v>
      </c>
      <c r="D114">
        <f>IF(AnalyData!$AH114="fail",AnalyData!$A114,0)</f>
        <v>0</v>
      </c>
    </row>
    <row r="115" spans="1:4" x14ac:dyDescent="0.3">
      <c r="A115" t="str">
        <f>IF(AnalyData!$AG115="pass",AnalyData!$A115,0)</f>
        <v>160128_M02641_0070_000000000-ALAGE</v>
      </c>
      <c r="B115">
        <f>IF(AnalyData!$AG115="fail",AnalyData!$A115,0)</f>
        <v>0</v>
      </c>
      <c r="C115" t="str">
        <f>IF(AnalyData!$AH115="pass",AnalyData!$A115,0)</f>
        <v>160128_M02641_0070_000000000-ALAGE</v>
      </c>
      <c r="D115">
        <f>IF(AnalyData!$AH115="fail",AnalyData!$A115,0)</f>
        <v>0</v>
      </c>
    </row>
    <row r="116" spans="1:4" x14ac:dyDescent="0.3">
      <c r="A116" t="str">
        <f>IF(AnalyData!$AG116="pass",AnalyData!$A116,0)</f>
        <v>160129_M00766_0003_000000000-ALAH0</v>
      </c>
      <c r="B116">
        <f>IF(AnalyData!$AG116="fail",AnalyData!$A116,0)</f>
        <v>0</v>
      </c>
      <c r="C116" t="str">
        <f>IF(AnalyData!$AH116="pass",AnalyData!$A116,0)</f>
        <v>160129_M00766_0003_000000000-ALAH0</v>
      </c>
      <c r="D116">
        <f>IF(AnalyData!$AH116="fail",AnalyData!$A116,0)</f>
        <v>0</v>
      </c>
    </row>
    <row r="117" spans="1:4" x14ac:dyDescent="0.3">
      <c r="A117" t="str">
        <f>IF(AnalyData!$AG117="pass",AnalyData!$A117,0)</f>
        <v>160129_M02641_0071_000000000-AMC8N</v>
      </c>
      <c r="B117">
        <f>IF(AnalyData!$AG117="fail",AnalyData!$A117,0)</f>
        <v>0</v>
      </c>
      <c r="C117" t="str">
        <f>IF(AnalyData!$AH117="pass",AnalyData!$A117,0)</f>
        <v>160129_M02641_0071_000000000-AMC8N</v>
      </c>
      <c r="D117">
        <f>IF(AnalyData!$AH117="fail",AnalyData!$A117,0)</f>
        <v>0</v>
      </c>
    </row>
    <row r="118" spans="1:4" x14ac:dyDescent="0.3">
      <c r="A118" t="str">
        <f>IF(AnalyData!$AG118="pass",AnalyData!$A118,0)</f>
        <v>160206_M00766_0005_000000000-ALYU1</v>
      </c>
      <c r="B118">
        <f>IF(AnalyData!$AG118="fail",AnalyData!$A118,0)</f>
        <v>0</v>
      </c>
      <c r="C118" t="str">
        <f>IF(AnalyData!$AH118="pass",AnalyData!$A118,0)</f>
        <v>160206_M00766_0005_000000000-ALYU1</v>
      </c>
      <c r="D118">
        <f>IF(AnalyData!$AH118="fail",AnalyData!$A118,0)</f>
        <v>0</v>
      </c>
    </row>
    <row r="119" spans="1:4" x14ac:dyDescent="0.3">
      <c r="A119" t="str">
        <f>IF(AnalyData!$AG119="pass",AnalyData!$A119,0)</f>
        <v>160206_M02641_0074_000000000-AL604</v>
      </c>
      <c r="B119">
        <f>IF(AnalyData!$AG119="fail",AnalyData!$A119,0)</f>
        <v>0</v>
      </c>
      <c r="C119" t="str">
        <f>IF(AnalyData!$AH119="pass",AnalyData!$A119,0)</f>
        <v>160206_M02641_0074_000000000-AL604</v>
      </c>
      <c r="D119">
        <f>IF(AnalyData!$AH119="fail",AnalyData!$A119,0)</f>
        <v>0</v>
      </c>
    </row>
    <row r="120" spans="1:4" x14ac:dyDescent="0.3">
      <c r="A120">
        <f>IF(AnalyData!$AG120="pass",AnalyData!$A120,0)</f>
        <v>0</v>
      </c>
      <c r="B120" t="str">
        <f>IF(AnalyData!$AG120="fail",AnalyData!$A120,0)</f>
        <v>160209_M00766_0007_000000000-AMERJ</v>
      </c>
      <c r="C120">
        <f>IF(AnalyData!$AH120="pass",AnalyData!$A120,0)</f>
        <v>0</v>
      </c>
      <c r="D120" t="str">
        <f>IF(AnalyData!$AH120="fail",AnalyData!$A120,0)</f>
        <v>160209_M00766_0007_000000000-AMERJ</v>
      </c>
    </row>
    <row r="121" spans="1:4" x14ac:dyDescent="0.3">
      <c r="A121" t="str">
        <f>IF(AnalyData!$AG121="pass",AnalyData!$A121,0)</f>
        <v>160216_M00766_0009_000000000-AL73W</v>
      </c>
      <c r="B121">
        <f>IF(AnalyData!$AG121="fail",AnalyData!$A121,0)</f>
        <v>0</v>
      </c>
      <c r="C121" t="str">
        <f>IF(AnalyData!$AH121="pass",AnalyData!$A121,0)</f>
        <v>160216_M00766_0009_000000000-AL73W</v>
      </c>
      <c r="D121">
        <f>IF(AnalyData!$AH121="fail",AnalyData!$A121,0)</f>
        <v>0</v>
      </c>
    </row>
    <row r="122" spans="1:4" x14ac:dyDescent="0.3">
      <c r="A122">
        <f>IF(AnalyData!$AG122="pass",AnalyData!$A122,0)</f>
        <v>0</v>
      </c>
      <c r="B122" t="str">
        <f>IF(AnalyData!$AG122="fail",AnalyData!$A122,0)</f>
        <v>160219_M00766_0011_000000000-AL6GM</v>
      </c>
      <c r="C122">
        <f>IF(AnalyData!$AH122="pass",AnalyData!$A122,0)</f>
        <v>0</v>
      </c>
      <c r="D122" t="str">
        <f>IF(AnalyData!$AH122="fail",AnalyData!$A122,0)</f>
        <v>160219_M00766_0011_000000000-AL6GM</v>
      </c>
    </row>
    <row r="123" spans="1:4" x14ac:dyDescent="0.3">
      <c r="A123" t="str">
        <f>IF(AnalyData!$AG123="pass",AnalyData!$A123,0)</f>
        <v>160220_M02641_0081_000000000-AMETF</v>
      </c>
      <c r="B123">
        <f>IF(AnalyData!$AG123="fail",AnalyData!$A123,0)</f>
        <v>0</v>
      </c>
      <c r="C123" t="str">
        <f>IF(AnalyData!$AH123="pass",AnalyData!$A123,0)</f>
        <v>160220_M02641_0081_000000000-AMETF</v>
      </c>
      <c r="D123">
        <f>IF(AnalyData!$AH123="fail",AnalyData!$A123,0)</f>
        <v>0</v>
      </c>
    </row>
    <row r="124" spans="1:4" x14ac:dyDescent="0.3">
      <c r="A124" t="str">
        <f>IF(AnalyData!$AG124="pass",AnalyData!$A124,0)</f>
        <v>160223_M00766_0012_000000000-AL5YC</v>
      </c>
      <c r="B124">
        <f>IF(AnalyData!$AG124="fail",AnalyData!$A124,0)</f>
        <v>0</v>
      </c>
      <c r="C124" t="str">
        <f>IF(AnalyData!$AH124="pass",AnalyData!$A124,0)</f>
        <v>160223_M00766_0012_000000000-AL5YC</v>
      </c>
      <c r="D124">
        <f>IF(AnalyData!$AH124="fail",AnalyData!$A124,0)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zoomScale="75" zoomScaleNormal="75" workbookViewId="0">
      <selection activeCell="A18" sqref="A18"/>
    </sheetView>
  </sheetViews>
  <sheetFormatPr defaultRowHeight="14.4" x14ac:dyDescent="0.3"/>
  <cols>
    <col min="1" max="1" width="41.88671875" bestFit="1" customWidth="1"/>
    <col min="2" max="2" width="41.6640625" bestFit="1" customWidth="1"/>
    <col min="3" max="3" width="41.88671875" bestFit="1" customWidth="1"/>
    <col min="4" max="4" width="40.88671875" bestFit="1" customWidth="1"/>
    <col min="5" max="5" width="41.88671875" bestFit="1" customWidth="1"/>
    <col min="6" max="6" width="41.44140625" bestFit="1" customWidth="1"/>
  </cols>
  <sheetData>
    <row r="1" spans="1:6" x14ac:dyDescent="0.3">
      <c r="A1" t="s">
        <v>267</v>
      </c>
      <c r="B1" t="s">
        <v>270</v>
      </c>
      <c r="C1" t="s">
        <v>279</v>
      </c>
      <c r="D1" t="s">
        <v>273</v>
      </c>
      <c r="E1" t="s">
        <v>385</v>
      </c>
      <c r="F1" t="s">
        <v>386</v>
      </c>
    </row>
    <row r="2" spans="1:6" x14ac:dyDescent="0.3">
      <c r="A2">
        <f>IF(BadRunsEye!$D2="Pass",BadRunsEye!$A2,0)</f>
        <v>0</v>
      </c>
      <c r="B2" t="str">
        <f>IF(BadRunsEye!$D2="Fail",BadRunsEye!$A2,0)</f>
        <v>121009_M00766_0002_000000000-A1U6P</v>
      </c>
      <c r="C2">
        <f>IF(BadRunsEye!$D2="Borderline Pass",BadRunsEye!$A2,0)</f>
        <v>0</v>
      </c>
      <c r="D2">
        <f>IF(BadRunsEye!$D2="Borderline Fail",BadRunsEye!$A2,0)</f>
        <v>0</v>
      </c>
      <c r="E2">
        <f>IF(OR(BadRunsEye!$D2="Pass",BadRunsEye!$D2="Borderline Pass"),BadRunsEye!$A2,0)</f>
        <v>0</v>
      </c>
      <c r="F2" t="str">
        <f>IF(OR(BadRunsEye!$D2="Fail",BadRunsEye!$D2="Borderline Fail"),BadRunsEye!$A2,0)</f>
        <v>121009_M00766_0002_000000000-A1U6P</v>
      </c>
    </row>
    <row r="3" spans="1:6" x14ac:dyDescent="0.3">
      <c r="A3">
        <f>IF(BadRunsEye!$D3="Pass",BadRunsEye!$A3,0)</f>
        <v>0</v>
      </c>
      <c r="B3" t="str">
        <f>IF(BadRunsEye!$D3="Fail",BadRunsEye!$A3,0)</f>
        <v>130206_M00766_0002_000000000-A23JM</v>
      </c>
      <c r="C3">
        <f>IF(BadRunsEye!$D3="Borderline Pass",BadRunsEye!$A3,0)</f>
        <v>0</v>
      </c>
      <c r="D3">
        <f>IF(BadRunsEye!$D3="Borderline Fail",BadRunsEye!$A3,0)</f>
        <v>0</v>
      </c>
      <c r="E3">
        <f>IF(OR(BadRunsEye!$D3="Pass",BadRunsEye!$D3="Borderline Pass"),BadRunsEye!$A3,0)</f>
        <v>0</v>
      </c>
      <c r="F3" t="str">
        <f>IF(OR(BadRunsEye!$D3="Fail",BadRunsEye!$D3="Borderline Fail"),BadRunsEye!$A3,0)</f>
        <v>130206_M00766_0002_000000000-A23JM</v>
      </c>
    </row>
    <row r="4" spans="1:6" x14ac:dyDescent="0.3">
      <c r="A4">
        <f>IF(BadRunsEye!$D4="Pass",BadRunsEye!$A4,0)</f>
        <v>0</v>
      </c>
      <c r="B4" t="str">
        <f>IF(BadRunsEye!$D4="Fail",BadRunsEye!$A4,0)</f>
        <v>130618_M00766_0019_000000000-A4FEU</v>
      </c>
      <c r="C4">
        <f>IF(BadRunsEye!$D4="Borderline Pass",BadRunsEye!$A4,0)</f>
        <v>0</v>
      </c>
      <c r="D4">
        <f>IF(BadRunsEye!$D4="Borderline Fail",BadRunsEye!$A4,0)</f>
        <v>0</v>
      </c>
      <c r="E4">
        <f>IF(OR(BadRunsEye!$D4="Pass",BadRunsEye!$D4="Borderline Pass"),BadRunsEye!$A4,0)</f>
        <v>0</v>
      </c>
      <c r="F4" t="str">
        <f>IF(OR(BadRunsEye!$D4="Fail",BadRunsEye!$D4="Borderline Fail"),BadRunsEye!$A4,0)</f>
        <v>130618_M00766_0019_000000000-A4FEU</v>
      </c>
    </row>
    <row r="5" spans="1:6" x14ac:dyDescent="0.3">
      <c r="A5" t="str">
        <f>IF(BadRunsEye!$D5="Pass",BadRunsEye!$A5,0)</f>
        <v>130624_M00766_0021_000000000-A53PT</v>
      </c>
      <c r="B5">
        <f>IF(BadRunsEye!$D5="Fail",BadRunsEye!$A5,0)</f>
        <v>0</v>
      </c>
      <c r="C5">
        <f>IF(BadRunsEye!$D5="Borderline Pass",BadRunsEye!$A5,0)</f>
        <v>0</v>
      </c>
      <c r="D5">
        <f>IF(BadRunsEye!$D5="Borderline Fail",BadRunsEye!$A5,0)</f>
        <v>0</v>
      </c>
      <c r="E5" t="str">
        <f>IF(OR(BadRunsEye!$D5="Pass",BadRunsEye!$D5="Borderline Pass"),BadRunsEye!$A5,0)</f>
        <v>130624_M00766_0021_000000000-A53PT</v>
      </c>
      <c r="F5">
        <f>IF(OR(BadRunsEye!$D5="Fail",BadRunsEye!$D5="Borderline Fail"),BadRunsEye!$A5,0)</f>
        <v>0</v>
      </c>
    </row>
    <row r="6" spans="1:6" x14ac:dyDescent="0.3">
      <c r="A6">
        <f>IF(BadRunsEye!$D6="Pass",BadRunsEye!$A6,0)</f>
        <v>0</v>
      </c>
      <c r="B6">
        <f>IF(BadRunsEye!$D6="Fail",BadRunsEye!$A6,0)</f>
        <v>0</v>
      </c>
      <c r="C6" t="str">
        <f>IF(BadRunsEye!$D6="Borderline Pass",BadRunsEye!$A6,0)</f>
        <v>130712_M00766_0024_000000000-A5AVV</v>
      </c>
      <c r="D6">
        <f>IF(BadRunsEye!$D6="Borderline Fail",BadRunsEye!$A6,0)</f>
        <v>0</v>
      </c>
      <c r="E6" t="str">
        <f>IF(OR(BadRunsEye!$D6="Pass",BadRunsEye!$D6="Borderline Pass"),BadRunsEye!$A6,0)</f>
        <v>130712_M00766_0024_000000000-A5AVV</v>
      </c>
      <c r="F6">
        <f>IF(OR(BadRunsEye!$D6="Fail",BadRunsEye!$D6="Borderline Fail"),BadRunsEye!$A6,0)</f>
        <v>0</v>
      </c>
    </row>
    <row r="7" spans="1:6" x14ac:dyDescent="0.3">
      <c r="A7" t="str">
        <f>IF(BadRunsEye!$D7="Pass",BadRunsEye!$A7,0)</f>
        <v>130817_M00766_0037_000000000-A4EDD</v>
      </c>
      <c r="B7">
        <f>IF(BadRunsEye!$D7="Fail",BadRunsEye!$A7,0)</f>
        <v>0</v>
      </c>
      <c r="C7">
        <f>IF(BadRunsEye!$D7="Borderline Pass",BadRunsEye!$A7,0)</f>
        <v>0</v>
      </c>
      <c r="D7">
        <f>IF(BadRunsEye!$D7="Borderline Fail",BadRunsEye!$A7,0)</f>
        <v>0</v>
      </c>
      <c r="E7" t="str">
        <f>IF(OR(BadRunsEye!$D7="Pass",BadRunsEye!$D7="Borderline Pass"),BadRunsEye!$A7,0)</f>
        <v>130817_M00766_0037_000000000-A4EDD</v>
      </c>
      <c r="F7">
        <f>IF(OR(BadRunsEye!$D7="Fail",BadRunsEye!$D7="Borderline Fail"),BadRunsEye!$A7,0)</f>
        <v>0</v>
      </c>
    </row>
    <row r="8" spans="1:6" x14ac:dyDescent="0.3">
      <c r="A8" t="str">
        <f>IF(BadRunsEye!$D8="Pass",BadRunsEye!$A8,0)</f>
        <v>130913_M00766_0049_000000000-A5B0E</v>
      </c>
      <c r="B8">
        <f>IF(BadRunsEye!$D8="Fail",BadRunsEye!$A8,0)</f>
        <v>0</v>
      </c>
      <c r="C8">
        <f>IF(BadRunsEye!$D8="Borderline Pass",BadRunsEye!$A8,0)</f>
        <v>0</v>
      </c>
      <c r="D8">
        <f>IF(BadRunsEye!$D8="Borderline Fail",BadRunsEye!$A8,0)</f>
        <v>0</v>
      </c>
      <c r="E8" t="str">
        <f>IF(OR(BadRunsEye!$D8="Pass",BadRunsEye!$D8="Borderline Pass"),BadRunsEye!$A8,0)</f>
        <v>130913_M00766_0049_000000000-A5B0E</v>
      </c>
      <c r="F8">
        <f>IF(OR(BadRunsEye!$D8="Fail",BadRunsEye!$D8="Borderline Fail"),BadRunsEye!$A8,0)</f>
        <v>0</v>
      </c>
    </row>
    <row r="9" spans="1:6" x14ac:dyDescent="0.3">
      <c r="A9" t="str">
        <f>IF(BadRunsEye!$D9="Pass",BadRunsEye!$A9,0)</f>
        <v>130916_M00766_0050_000000000-A5M1U</v>
      </c>
      <c r="B9">
        <f>IF(BadRunsEye!$D9="Fail",BadRunsEye!$A9,0)</f>
        <v>0</v>
      </c>
      <c r="C9">
        <f>IF(BadRunsEye!$D9="Borderline Pass",BadRunsEye!$A9,0)</f>
        <v>0</v>
      </c>
      <c r="D9">
        <f>IF(BadRunsEye!$D9="Borderline Fail",BadRunsEye!$A9,0)</f>
        <v>0</v>
      </c>
      <c r="E9" t="str">
        <f>IF(OR(BadRunsEye!$D9="Pass",BadRunsEye!$D9="Borderline Pass"),BadRunsEye!$A9,0)</f>
        <v>130916_M00766_0050_000000000-A5M1U</v>
      </c>
      <c r="F9">
        <f>IF(OR(BadRunsEye!$D9="Fail",BadRunsEye!$D9="Borderline Fail"),BadRunsEye!$A9,0)</f>
        <v>0</v>
      </c>
    </row>
    <row r="10" spans="1:6" x14ac:dyDescent="0.3">
      <c r="A10">
        <f>IF(BadRunsEye!$D10="Pass",BadRunsEye!$A10,0)</f>
        <v>0</v>
      </c>
      <c r="B10" t="str">
        <f>IF(BadRunsEye!$D10="Fail",BadRunsEye!$A10,0)</f>
        <v>130924_M00766_0052_000000000-A5BE6</v>
      </c>
      <c r="C10">
        <f>IF(BadRunsEye!$D10="Borderline Pass",BadRunsEye!$A10,0)</f>
        <v>0</v>
      </c>
      <c r="D10">
        <f>IF(BadRunsEye!$D10="Borderline Fail",BadRunsEye!$A10,0)</f>
        <v>0</v>
      </c>
      <c r="E10">
        <f>IF(OR(BadRunsEye!$D10="Pass",BadRunsEye!$D10="Borderline Pass"),BadRunsEye!$A10,0)</f>
        <v>0</v>
      </c>
      <c r="F10" t="str">
        <f>IF(OR(BadRunsEye!$D10="Fail",BadRunsEye!$D10="Borderline Fail"),BadRunsEye!$A10,0)</f>
        <v>130924_M00766_0052_000000000-A5BE6</v>
      </c>
    </row>
    <row r="11" spans="1:6" x14ac:dyDescent="0.3">
      <c r="A11">
        <f>IF(BadRunsEye!$D11="Pass",BadRunsEye!$A11,0)</f>
        <v>0</v>
      </c>
      <c r="B11">
        <f>IF(BadRunsEye!$D11="Fail",BadRunsEye!$A11,0)</f>
        <v>0</v>
      </c>
      <c r="C11" t="str">
        <f>IF(BadRunsEye!$D11="Borderline Pass",BadRunsEye!$A11,0)</f>
        <v>131007_M00766_0055_000000000-A59JT</v>
      </c>
      <c r="D11">
        <f>IF(BadRunsEye!$D11="Borderline Fail",BadRunsEye!$A11,0)</f>
        <v>0</v>
      </c>
      <c r="E11" t="str">
        <f>IF(OR(BadRunsEye!$D11="Pass",BadRunsEye!$D11="Borderline Pass"),BadRunsEye!$A11,0)</f>
        <v>131007_M00766_0055_000000000-A59JT</v>
      </c>
      <c r="F11">
        <f>IF(OR(BadRunsEye!$D11="Fail",BadRunsEye!$D11="Borderline Fail"),BadRunsEye!$A11,0)</f>
        <v>0</v>
      </c>
    </row>
    <row r="12" spans="1:6" x14ac:dyDescent="0.3">
      <c r="A12" t="str">
        <f>IF(BadRunsEye!$D12="Pass",BadRunsEye!$A12,0)</f>
        <v>131025_M00766_0059_000000000-A5P9A</v>
      </c>
      <c r="B12">
        <f>IF(BadRunsEye!$D12="Fail",BadRunsEye!$A12,0)</f>
        <v>0</v>
      </c>
      <c r="C12">
        <f>IF(BadRunsEye!$D12="Borderline Pass",BadRunsEye!$A12,0)</f>
        <v>0</v>
      </c>
      <c r="D12">
        <f>IF(BadRunsEye!$D12="Borderline Fail",BadRunsEye!$A12,0)</f>
        <v>0</v>
      </c>
      <c r="E12" t="str">
        <f>IF(OR(BadRunsEye!$D12="Pass",BadRunsEye!$D12="Borderline Pass"),BadRunsEye!$A12,0)</f>
        <v>131025_M00766_0059_000000000-A5P9A</v>
      </c>
      <c r="F12">
        <f>IF(OR(BadRunsEye!$D12="Fail",BadRunsEye!$D12="Borderline Fail"),BadRunsEye!$A12,0)</f>
        <v>0</v>
      </c>
    </row>
    <row r="13" spans="1:6" x14ac:dyDescent="0.3">
      <c r="A13" t="str">
        <f>IF(BadRunsEye!$D13="Pass",BadRunsEye!$A13,0)</f>
        <v>140207_M00766_0022_000000000-A7PH8</v>
      </c>
      <c r="B13">
        <f>IF(BadRunsEye!$D13="Fail",BadRunsEye!$A13,0)</f>
        <v>0</v>
      </c>
      <c r="C13">
        <f>IF(BadRunsEye!$D13="Borderline Pass",BadRunsEye!$A13,0)</f>
        <v>0</v>
      </c>
      <c r="D13">
        <f>IF(BadRunsEye!$D13="Borderline Fail",BadRunsEye!$A13,0)</f>
        <v>0</v>
      </c>
      <c r="E13" t="str">
        <f>IF(OR(BadRunsEye!$D13="Pass",BadRunsEye!$D13="Borderline Pass"),BadRunsEye!$A13,0)</f>
        <v>140207_M00766_0022_000000000-A7PH8</v>
      </c>
      <c r="F13">
        <f>IF(OR(BadRunsEye!$D13="Fail",BadRunsEye!$D13="Borderline Fail"),BadRunsEye!$A13,0)</f>
        <v>0</v>
      </c>
    </row>
    <row r="14" spans="1:6" x14ac:dyDescent="0.3">
      <c r="A14">
        <f>IF(BadRunsEye!$D14="Pass",BadRunsEye!$A14,0)</f>
        <v>0</v>
      </c>
      <c r="B14">
        <f>IF(BadRunsEye!$D14="Fail",BadRunsEye!$A14,0)</f>
        <v>0</v>
      </c>
      <c r="C14">
        <f>IF(BadRunsEye!$D14="Borderline Pass",BadRunsEye!$A14,0)</f>
        <v>0</v>
      </c>
      <c r="D14" t="str">
        <f>IF(BadRunsEye!$D14="Borderline Fail",BadRunsEye!$A14,0)</f>
        <v>140424_M00766_0033_000000000-A7BNA</v>
      </c>
      <c r="E14">
        <f>IF(OR(BadRunsEye!$D14="Pass",BadRunsEye!$D14="Borderline Pass"),BadRunsEye!$A14,0)</f>
        <v>0</v>
      </c>
      <c r="F14" t="str">
        <f>IF(OR(BadRunsEye!$D14="Fail",BadRunsEye!$D14="Borderline Fail"),BadRunsEye!$A14,0)</f>
        <v>140424_M00766_0033_000000000-A7BNA</v>
      </c>
    </row>
    <row r="15" spans="1:6" x14ac:dyDescent="0.3">
      <c r="A15">
        <f>IF(BadRunsEye!$D15="Pass",BadRunsEye!$A15,0)</f>
        <v>0</v>
      </c>
      <c r="B15" t="str">
        <f>IF(BadRunsEye!$D15="Fail",BadRunsEye!$A15,0)</f>
        <v>140514_M00766_0036_000000000-A7BRK</v>
      </c>
      <c r="C15">
        <f>IF(BadRunsEye!$D15="Borderline Pass",BadRunsEye!$A15,0)</f>
        <v>0</v>
      </c>
      <c r="D15">
        <f>IF(BadRunsEye!$D15="Borderline Fail",BadRunsEye!$A15,0)</f>
        <v>0</v>
      </c>
      <c r="E15">
        <f>IF(OR(BadRunsEye!$D15="Pass",BadRunsEye!$D15="Borderline Pass"),BadRunsEye!$A15,0)</f>
        <v>0</v>
      </c>
      <c r="F15" t="str">
        <f>IF(OR(BadRunsEye!$D15="Fail",BadRunsEye!$D15="Borderline Fail"),BadRunsEye!$A15,0)</f>
        <v>140514_M00766_0036_000000000-A7BRK</v>
      </c>
    </row>
    <row r="16" spans="1:6" x14ac:dyDescent="0.3">
      <c r="A16">
        <f>IF(BadRunsEye!$D16="Pass",BadRunsEye!$A16,0)</f>
        <v>0</v>
      </c>
      <c r="B16" t="str">
        <f>IF(BadRunsEye!$D16="Fail",BadRunsEye!$A16,0)</f>
        <v>140612_M00766_0039_000000000-A7BNL</v>
      </c>
      <c r="C16">
        <f>IF(BadRunsEye!$D16="Borderline Pass",BadRunsEye!$A16,0)</f>
        <v>0</v>
      </c>
      <c r="D16">
        <f>IF(BadRunsEye!$D16="Borderline Fail",BadRunsEye!$A16,0)</f>
        <v>0</v>
      </c>
      <c r="E16">
        <f>IF(OR(BadRunsEye!$D16="Pass",BadRunsEye!$D16="Borderline Pass"),BadRunsEye!$A16,0)</f>
        <v>0</v>
      </c>
      <c r="F16" t="str">
        <f>IF(OR(BadRunsEye!$D16="Fail",BadRunsEye!$D16="Borderline Fail"),BadRunsEye!$A16,0)</f>
        <v>140612_M00766_0039_000000000-A7BNL</v>
      </c>
    </row>
    <row r="17" spans="1:6" x14ac:dyDescent="0.3">
      <c r="A17">
        <f>IF(BadRunsEye!$D17="Pass",BadRunsEye!$A17,0)</f>
        <v>0</v>
      </c>
      <c r="B17">
        <f>IF(BadRunsEye!$D17="Fail",BadRunsEye!$A17,0)</f>
        <v>0</v>
      </c>
      <c r="C17" t="str">
        <f>IF(BadRunsEye!$D17="Borderline Pass",BadRunsEye!$A17,0)</f>
        <v>140616_M00766_0040_000000000-A78V9</v>
      </c>
      <c r="D17">
        <f>IF(BadRunsEye!$D17="Borderline Fail",BadRunsEye!$A17,0)</f>
        <v>0</v>
      </c>
      <c r="E17" t="str">
        <f>IF(OR(BadRunsEye!$D17="Pass",BadRunsEye!$D17="Borderline Pass"),BadRunsEye!$A17,0)</f>
        <v>140616_M00766_0040_000000000-A78V9</v>
      </c>
      <c r="F17">
        <f>IF(OR(BadRunsEye!$D17="Fail",BadRunsEye!$D17="Borderline Fail"),BadRunsEye!$A17,0)</f>
        <v>0</v>
      </c>
    </row>
    <row r="18" spans="1:6" x14ac:dyDescent="0.3">
      <c r="A18" t="str">
        <f>IF(BadRunsEye!$D18="Pass",BadRunsEye!$A18,0)</f>
        <v>140813_M00766_0047_000000000-A8PJL</v>
      </c>
      <c r="B18">
        <f>IF(BadRunsEye!$D18="Fail",BadRunsEye!$A18,0)</f>
        <v>0</v>
      </c>
      <c r="C18">
        <f>IF(BadRunsEye!$D18="Borderline Pass",BadRunsEye!$A18,0)</f>
        <v>0</v>
      </c>
      <c r="D18">
        <f>IF(BadRunsEye!$D18="Borderline Fail",BadRunsEye!$A18,0)</f>
        <v>0</v>
      </c>
      <c r="E18" t="str">
        <f>IF(OR(BadRunsEye!$D18="Pass",BadRunsEye!$D18="Borderline Pass"),BadRunsEye!$A18,0)</f>
        <v>140813_M00766_0047_000000000-A8PJL</v>
      </c>
      <c r="F18">
        <f>IF(OR(BadRunsEye!$D18="Fail",BadRunsEye!$D18="Borderline Fail"),BadRunsEye!$A18,0)</f>
        <v>0</v>
      </c>
    </row>
    <row r="19" spans="1:6" x14ac:dyDescent="0.3">
      <c r="A19" t="str">
        <f>IF(BadRunsEye!$D19="Pass",BadRunsEye!$A19,0)</f>
        <v>140901_M00766_0048_000000000-AA63M</v>
      </c>
      <c r="B19">
        <f>IF(BadRunsEye!$D19="Fail",BadRunsEye!$A19,0)</f>
        <v>0</v>
      </c>
      <c r="C19">
        <f>IF(BadRunsEye!$D19="Borderline Pass",BadRunsEye!$A19,0)</f>
        <v>0</v>
      </c>
      <c r="D19">
        <f>IF(BadRunsEye!$D19="Borderline Fail",BadRunsEye!$A19,0)</f>
        <v>0</v>
      </c>
      <c r="E19" t="str">
        <f>IF(OR(BadRunsEye!$D19="Pass",BadRunsEye!$D19="Borderline Pass"),BadRunsEye!$A19,0)</f>
        <v>140901_M00766_0048_000000000-AA63M</v>
      </c>
      <c r="F19">
        <f>IF(OR(BadRunsEye!$D19="Fail",BadRunsEye!$D19="Borderline Fail"),BadRunsEye!$A19,0)</f>
        <v>0</v>
      </c>
    </row>
    <row r="20" spans="1:6" x14ac:dyDescent="0.3">
      <c r="A20" t="str">
        <f>IF(BadRunsEye!$D20="Pass",BadRunsEye!$A20,0)</f>
        <v>141014_M00766_0053_000000000-A8R6M</v>
      </c>
      <c r="B20">
        <f>IF(BadRunsEye!$D20="Fail",BadRunsEye!$A20,0)</f>
        <v>0</v>
      </c>
      <c r="C20">
        <f>IF(BadRunsEye!$D20="Borderline Pass",BadRunsEye!$A20,0)</f>
        <v>0</v>
      </c>
      <c r="D20">
        <f>IF(BadRunsEye!$D20="Borderline Fail",BadRunsEye!$A20,0)</f>
        <v>0</v>
      </c>
      <c r="E20" t="str">
        <f>IF(OR(BadRunsEye!$D20="Pass",BadRunsEye!$D20="Borderline Pass"),BadRunsEye!$A20,0)</f>
        <v>141014_M00766_0053_000000000-A8R6M</v>
      </c>
      <c r="F20">
        <f>IF(OR(BadRunsEye!$D20="Fail",BadRunsEye!$D20="Borderline Fail"),BadRunsEye!$A20,0)</f>
        <v>0</v>
      </c>
    </row>
    <row r="21" spans="1:6" x14ac:dyDescent="0.3">
      <c r="A21">
        <f>IF(BadRunsEye!$D21="Pass",BadRunsEye!$A21,0)</f>
        <v>0</v>
      </c>
      <c r="B21" t="str">
        <f>IF(BadRunsEye!$D21="Fail",BadRunsEye!$A21,0)</f>
        <v>141017_M02641_0022_000000000-AA66H</v>
      </c>
      <c r="C21">
        <f>IF(BadRunsEye!$D21="Borderline Pass",BadRunsEye!$A21,0)</f>
        <v>0</v>
      </c>
      <c r="D21">
        <f>IF(BadRunsEye!$D21="Borderline Fail",BadRunsEye!$A21,0)</f>
        <v>0</v>
      </c>
      <c r="E21">
        <f>IF(OR(BadRunsEye!$D21="Pass",BadRunsEye!$D21="Borderline Pass"),BadRunsEye!$A21,0)</f>
        <v>0</v>
      </c>
      <c r="F21" t="str">
        <f>IF(OR(BadRunsEye!$D21="Fail",BadRunsEye!$D21="Borderline Fail"),BadRunsEye!$A21,0)</f>
        <v>141017_M02641_0022_000000000-AA66H</v>
      </c>
    </row>
    <row r="22" spans="1:6" x14ac:dyDescent="0.3">
      <c r="A22">
        <f>IF(BadRunsEye!$D22="Pass",BadRunsEye!$A22,0)</f>
        <v>0</v>
      </c>
      <c r="B22">
        <f>IF(BadRunsEye!$D22="Fail",BadRunsEye!$A22,0)</f>
        <v>0</v>
      </c>
      <c r="C22">
        <f>IF(BadRunsEye!$D22="Borderline Pass",BadRunsEye!$A22,0)</f>
        <v>0</v>
      </c>
      <c r="D22" t="str">
        <f>IF(BadRunsEye!$D22="Borderline Fail",BadRunsEye!$A22,0)</f>
        <v>141024_M00766_0056_000000000-A8PC5</v>
      </c>
      <c r="E22">
        <f>IF(OR(BadRunsEye!$D22="Pass",BadRunsEye!$D22="Borderline Pass"),BadRunsEye!$A22,0)</f>
        <v>0</v>
      </c>
      <c r="F22" t="str">
        <f>IF(OR(BadRunsEye!$D22="Fail",BadRunsEye!$D22="Borderline Fail"),BadRunsEye!$A22,0)</f>
        <v>141024_M00766_0056_000000000-A8PC5</v>
      </c>
    </row>
    <row r="23" spans="1:6" x14ac:dyDescent="0.3">
      <c r="A23" t="str">
        <f>IF(BadRunsEye!$D23="Pass",BadRunsEye!$A23,0)</f>
        <v>141031_M00766_0058_000000000-AA3GN</v>
      </c>
      <c r="B23">
        <f>IF(BadRunsEye!$D23="Fail",BadRunsEye!$A23,0)</f>
        <v>0</v>
      </c>
      <c r="C23">
        <f>IF(BadRunsEye!$D23="Borderline Pass",BadRunsEye!$A23,0)</f>
        <v>0</v>
      </c>
      <c r="D23">
        <f>IF(BadRunsEye!$D23="Borderline Fail",BadRunsEye!$A23,0)</f>
        <v>0</v>
      </c>
      <c r="E23" t="str">
        <f>IF(OR(BadRunsEye!$D23="Pass",BadRunsEye!$D23="Borderline Pass"),BadRunsEye!$A23,0)</f>
        <v>141031_M00766_0058_000000000-AA3GN</v>
      </c>
      <c r="F23">
        <f>IF(OR(BadRunsEye!$D23="Fail",BadRunsEye!$D23="Borderline Fail"),BadRunsEye!$A23,0)</f>
        <v>0</v>
      </c>
    </row>
    <row r="24" spans="1:6" x14ac:dyDescent="0.3">
      <c r="A24">
        <f>IF(BadRunsEye!$D24="Pass",BadRunsEye!$A24,0)</f>
        <v>0</v>
      </c>
      <c r="B24">
        <f>IF(BadRunsEye!$D24="Fail",BadRunsEye!$A24,0)</f>
        <v>0</v>
      </c>
      <c r="C24" t="str">
        <f>IF(BadRunsEye!$D24="Borderline Pass",BadRunsEye!$A24,0)</f>
        <v>141107_M00766_0060_000000000-AA8PM</v>
      </c>
      <c r="D24">
        <f>IF(BadRunsEye!$D24="Borderline Fail",BadRunsEye!$A24,0)</f>
        <v>0</v>
      </c>
      <c r="E24" t="str">
        <f>IF(OR(BadRunsEye!$D24="Pass",BadRunsEye!$D24="Borderline Pass"),BadRunsEye!$A24,0)</f>
        <v>141107_M00766_0060_000000000-AA8PM</v>
      </c>
      <c r="F24">
        <f>IF(OR(BadRunsEye!$D24="Fail",BadRunsEye!$D24="Borderline Fail"),BadRunsEye!$A24,0)</f>
        <v>0</v>
      </c>
    </row>
    <row r="25" spans="1:6" x14ac:dyDescent="0.3">
      <c r="A25" t="str">
        <f>IF(BadRunsEye!$D25="Pass",BadRunsEye!$A25,0)</f>
        <v>141118_M00766_0061_000000000-A8P8J</v>
      </c>
      <c r="B25">
        <f>IF(BadRunsEye!$D25="Fail",BadRunsEye!$A25,0)</f>
        <v>0</v>
      </c>
      <c r="C25">
        <f>IF(BadRunsEye!$D25="Borderline Pass",BadRunsEye!$A25,0)</f>
        <v>0</v>
      </c>
      <c r="D25">
        <f>IF(BadRunsEye!$D25="Borderline Fail",BadRunsEye!$A25,0)</f>
        <v>0</v>
      </c>
      <c r="E25" t="str">
        <f>IF(OR(BadRunsEye!$D25="Pass",BadRunsEye!$D25="Borderline Pass"),BadRunsEye!$A25,0)</f>
        <v>141118_M00766_0061_000000000-A8P8J</v>
      </c>
      <c r="F25">
        <f>IF(OR(BadRunsEye!$D25="Fail",BadRunsEye!$D25="Borderline Fail"),BadRunsEye!$A25,0)</f>
        <v>0</v>
      </c>
    </row>
    <row r="26" spans="1:6" x14ac:dyDescent="0.3">
      <c r="A26">
        <f>IF(BadRunsEye!$D26="Pass",BadRunsEye!$A26,0)</f>
        <v>0</v>
      </c>
      <c r="B26">
        <f>IF(BadRunsEye!$D26="Fail",BadRunsEye!$A26,0)</f>
        <v>0</v>
      </c>
      <c r="C26" t="str">
        <f>IF(BadRunsEye!$D26="Borderline Pass",BadRunsEye!$A26,0)</f>
        <v>141208_M00766_0063_000000000-A8P7C</v>
      </c>
      <c r="D26">
        <f>IF(BadRunsEye!$D26="Borderline Fail",BadRunsEye!$A26,0)</f>
        <v>0</v>
      </c>
      <c r="E26" t="str">
        <f>IF(OR(BadRunsEye!$D26="Pass",BadRunsEye!$D26="Borderline Pass"),BadRunsEye!$A26,0)</f>
        <v>141208_M00766_0063_000000000-A8P7C</v>
      </c>
      <c r="F26">
        <f>IF(OR(BadRunsEye!$D26="Fail",BadRunsEye!$D26="Borderline Fail"),BadRunsEye!$A26,0)</f>
        <v>0</v>
      </c>
    </row>
    <row r="27" spans="1:6" x14ac:dyDescent="0.3">
      <c r="A27">
        <f>IF(BadRunsEye!$D27="Pass",BadRunsEye!$A27,0)</f>
        <v>0</v>
      </c>
      <c r="B27">
        <f>IF(BadRunsEye!$D27="Fail",BadRunsEye!$A27,0)</f>
        <v>0</v>
      </c>
      <c r="C27" t="str">
        <f>IF(BadRunsEye!$D27="Borderline Pass",BadRunsEye!$A27,0)</f>
        <v>141208_M02641_0026_000000000-A8R55</v>
      </c>
      <c r="D27">
        <f>IF(BadRunsEye!$D27="Borderline Fail",BadRunsEye!$A27,0)</f>
        <v>0</v>
      </c>
      <c r="E27" t="str">
        <f>IF(OR(BadRunsEye!$D27="Pass",BadRunsEye!$D27="Borderline Pass"),BadRunsEye!$A27,0)</f>
        <v>141208_M02641_0026_000000000-A8R55</v>
      </c>
      <c r="F27">
        <f>IF(OR(BadRunsEye!$D27="Fail",BadRunsEye!$D27="Borderline Fail"),BadRunsEye!$A27,0)</f>
        <v>0</v>
      </c>
    </row>
    <row r="28" spans="1:6" x14ac:dyDescent="0.3">
      <c r="A28">
        <f>IF(BadRunsEye!$D28="Pass",BadRunsEye!$A28,0)</f>
        <v>0</v>
      </c>
      <c r="B28" t="str">
        <f>IF(BadRunsEye!$D28="Fail",BadRunsEye!$A28,0)</f>
        <v>141212_M00766_0064_000000000-ACCEB</v>
      </c>
      <c r="C28">
        <f>IF(BadRunsEye!$D28="Borderline Pass",BadRunsEye!$A28,0)</f>
        <v>0</v>
      </c>
      <c r="D28">
        <f>IF(BadRunsEye!$D28="Borderline Fail",BadRunsEye!$A28,0)</f>
        <v>0</v>
      </c>
      <c r="E28">
        <f>IF(OR(BadRunsEye!$D28="Pass",BadRunsEye!$D28="Borderline Pass"),BadRunsEye!$A28,0)</f>
        <v>0</v>
      </c>
      <c r="F28" t="str">
        <f>IF(OR(BadRunsEye!$D28="Fail",BadRunsEye!$D28="Borderline Fail"),BadRunsEye!$A28,0)</f>
        <v>141212_M00766_0064_000000000-ACCEB</v>
      </c>
    </row>
    <row r="29" spans="1:6" x14ac:dyDescent="0.3">
      <c r="A29">
        <f>IF(BadRunsEye!$D29="Pass",BadRunsEye!$A29,0)</f>
        <v>0</v>
      </c>
      <c r="B29" t="str">
        <f>IF(BadRunsEye!$D29="Fail",BadRunsEye!$A29,0)</f>
        <v>141216_M00766_0065_000000000-ACCDT</v>
      </c>
      <c r="C29">
        <f>IF(BadRunsEye!$D29="Borderline Pass",BadRunsEye!$A29,0)</f>
        <v>0</v>
      </c>
      <c r="D29">
        <f>IF(BadRunsEye!$D29="Borderline Fail",BadRunsEye!$A29,0)</f>
        <v>0</v>
      </c>
      <c r="E29">
        <f>IF(OR(BadRunsEye!$D29="Pass",BadRunsEye!$D29="Borderline Pass"),BadRunsEye!$A29,0)</f>
        <v>0</v>
      </c>
      <c r="F29" t="str">
        <f>IF(OR(BadRunsEye!$D29="Fail",BadRunsEye!$D29="Borderline Fail"),BadRunsEye!$A29,0)</f>
        <v>141216_M00766_0065_000000000-ACCDT</v>
      </c>
    </row>
    <row r="30" spans="1:6" x14ac:dyDescent="0.3">
      <c r="A30">
        <f>IF(BadRunsEye!$D30="Pass",BadRunsEye!$A30,0)</f>
        <v>0</v>
      </c>
      <c r="B30" t="str">
        <f>IF(BadRunsEye!$D30="Fail",BadRunsEye!$A30,0)</f>
        <v>141219_M00766_0066_000000000-ACCB1</v>
      </c>
      <c r="C30">
        <f>IF(BadRunsEye!$D30="Borderline Pass",BadRunsEye!$A30,0)</f>
        <v>0</v>
      </c>
      <c r="D30">
        <f>IF(BadRunsEye!$D30="Borderline Fail",BadRunsEye!$A30,0)</f>
        <v>0</v>
      </c>
      <c r="E30">
        <f>IF(OR(BadRunsEye!$D30="Pass",BadRunsEye!$D30="Borderline Pass"),BadRunsEye!$A30,0)</f>
        <v>0</v>
      </c>
      <c r="F30" t="str">
        <f>IF(OR(BadRunsEye!$D30="Fail",BadRunsEye!$D30="Borderline Fail"),BadRunsEye!$A30,0)</f>
        <v>141219_M00766_0066_000000000-ACCB1</v>
      </c>
    </row>
    <row r="31" spans="1:6" x14ac:dyDescent="0.3">
      <c r="A31" t="str">
        <f>IF(BadRunsEye!$D31="Pass",BadRunsEye!$A31,0)</f>
        <v>150120_M00766_0071_000000000-AA63K</v>
      </c>
      <c r="B31">
        <f>IF(BadRunsEye!$D31="Fail",BadRunsEye!$A31,0)</f>
        <v>0</v>
      </c>
      <c r="C31">
        <f>IF(BadRunsEye!$D31="Borderline Pass",BadRunsEye!$A31,0)</f>
        <v>0</v>
      </c>
      <c r="D31">
        <f>IF(BadRunsEye!$D31="Borderline Fail",BadRunsEye!$A31,0)</f>
        <v>0</v>
      </c>
      <c r="E31" t="str">
        <f>IF(OR(BadRunsEye!$D31="Pass",BadRunsEye!$D31="Borderline Pass"),BadRunsEye!$A31,0)</f>
        <v>150120_M00766_0071_000000000-AA63K</v>
      </c>
      <c r="F31">
        <f>IF(OR(BadRunsEye!$D31="Fail",BadRunsEye!$D31="Borderline Fail"),BadRunsEye!$A31,0)</f>
        <v>0</v>
      </c>
    </row>
    <row r="32" spans="1:6" x14ac:dyDescent="0.3">
      <c r="A32" t="str">
        <f>IF(BadRunsEye!$D32="Pass",BadRunsEye!$A32,0)</f>
        <v>150127_M02641_0027_000000000-AA65J</v>
      </c>
      <c r="B32">
        <f>IF(BadRunsEye!$D32="Fail",BadRunsEye!$A32,0)</f>
        <v>0</v>
      </c>
      <c r="C32">
        <f>IF(BadRunsEye!$D32="Borderline Pass",BadRunsEye!$A32,0)</f>
        <v>0</v>
      </c>
      <c r="D32">
        <f>IF(BadRunsEye!$D32="Borderline Fail",BadRunsEye!$A32,0)</f>
        <v>0</v>
      </c>
      <c r="E32" t="str">
        <f>IF(OR(BadRunsEye!$D32="Pass",BadRunsEye!$D32="Borderline Pass"),BadRunsEye!$A32,0)</f>
        <v>150127_M02641_0027_000000000-AA65J</v>
      </c>
      <c r="F32">
        <f>IF(OR(BadRunsEye!$D32="Fail",BadRunsEye!$D32="Borderline Fail"),BadRunsEye!$A32,0)</f>
        <v>0</v>
      </c>
    </row>
    <row r="33" spans="1:6" x14ac:dyDescent="0.3">
      <c r="A33" t="str">
        <f>IF(BadRunsEye!$D33="Pass",BadRunsEye!$A33,0)</f>
        <v>150203_M00766_0074_000000000-AAUMH</v>
      </c>
      <c r="B33">
        <f>IF(BadRunsEye!$D33="Fail",BadRunsEye!$A33,0)</f>
        <v>0</v>
      </c>
      <c r="C33">
        <f>IF(BadRunsEye!$D33="Borderline Pass",BadRunsEye!$A33,0)</f>
        <v>0</v>
      </c>
      <c r="D33">
        <f>IF(BadRunsEye!$D33="Borderline Fail",BadRunsEye!$A33,0)</f>
        <v>0</v>
      </c>
      <c r="E33" t="str">
        <f>IF(OR(BadRunsEye!$D33="Pass",BadRunsEye!$D33="Borderline Pass"),BadRunsEye!$A33,0)</f>
        <v>150203_M00766_0074_000000000-AAUMH</v>
      </c>
      <c r="F33">
        <f>IF(OR(BadRunsEye!$D33="Fail",BadRunsEye!$D33="Borderline Fail"),BadRunsEye!$A33,0)</f>
        <v>0</v>
      </c>
    </row>
    <row r="34" spans="1:6" x14ac:dyDescent="0.3">
      <c r="A34">
        <f>IF(BadRunsEye!$D34="Pass",BadRunsEye!$A34,0)</f>
        <v>0</v>
      </c>
      <c r="B34">
        <f>IF(BadRunsEye!$D34="Fail",BadRunsEye!$A34,0)</f>
        <v>0</v>
      </c>
      <c r="C34" t="str">
        <f>IF(BadRunsEye!$D34="Borderline Pass",BadRunsEye!$A34,0)</f>
        <v>150203_M02641_0028_000000000-ACBYG</v>
      </c>
      <c r="D34">
        <f>IF(BadRunsEye!$D34="Borderline Fail",BadRunsEye!$A34,0)</f>
        <v>0</v>
      </c>
      <c r="E34" t="str">
        <f>IF(OR(BadRunsEye!$D34="Pass",BadRunsEye!$D34="Borderline Pass"),BadRunsEye!$A34,0)</f>
        <v>150203_M02641_0028_000000000-ACBYG</v>
      </c>
      <c r="F34">
        <f>IF(OR(BadRunsEye!$D34="Fail",BadRunsEye!$D34="Borderline Fail"),BadRunsEye!$A34,0)</f>
        <v>0</v>
      </c>
    </row>
    <row r="35" spans="1:6" x14ac:dyDescent="0.3">
      <c r="A35" t="str">
        <f>IF(BadRunsEye!$D35="Pass",BadRunsEye!$A35,0)</f>
        <v>150205_M00766_0075_000000000-ACC43</v>
      </c>
      <c r="B35">
        <f>IF(BadRunsEye!$D35="Fail",BadRunsEye!$A35,0)</f>
        <v>0</v>
      </c>
      <c r="C35">
        <f>IF(BadRunsEye!$D35="Borderline Pass",BadRunsEye!$A35,0)</f>
        <v>0</v>
      </c>
      <c r="D35">
        <f>IF(BadRunsEye!$D35="Borderline Fail",BadRunsEye!$A35,0)</f>
        <v>0</v>
      </c>
      <c r="E35" t="str">
        <f>IF(OR(BadRunsEye!$D35="Pass",BadRunsEye!$D35="Borderline Pass"),BadRunsEye!$A35,0)</f>
        <v>150205_M00766_0075_000000000-ACC43</v>
      </c>
      <c r="F35">
        <f>IF(OR(BadRunsEye!$D35="Fail",BadRunsEye!$D35="Borderline Fail"),BadRunsEye!$A35,0)</f>
        <v>0</v>
      </c>
    </row>
    <row r="36" spans="1:6" x14ac:dyDescent="0.3">
      <c r="A36">
        <f>IF(BadRunsEye!$D36="Pass",BadRunsEye!$A36,0)</f>
        <v>0</v>
      </c>
      <c r="B36" t="str">
        <f>IF(BadRunsEye!$D36="Fail",BadRunsEye!$A36,0)</f>
        <v>150224_M00766_0078_000000000-ACMP5</v>
      </c>
      <c r="C36">
        <f>IF(BadRunsEye!$D36="Borderline Pass",BadRunsEye!$A36,0)</f>
        <v>0</v>
      </c>
      <c r="D36">
        <f>IF(BadRunsEye!$D36="Borderline Fail",BadRunsEye!$A36,0)</f>
        <v>0</v>
      </c>
      <c r="E36">
        <f>IF(OR(BadRunsEye!$D36="Pass",BadRunsEye!$D36="Borderline Pass"),BadRunsEye!$A36,0)</f>
        <v>0</v>
      </c>
      <c r="F36" t="str">
        <f>IF(OR(BadRunsEye!$D36="Fail",BadRunsEye!$D36="Borderline Fail"),BadRunsEye!$A36,0)</f>
        <v>150224_M00766_0078_000000000-ACMP5</v>
      </c>
    </row>
    <row r="37" spans="1:6" x14ac:dyDescent="0.3">
      <c r="A37">
        <f>IF(BadRunsEye!$D37="Pass",BadRunsEye!$A37,0)</f>
        <v>0</v>
      </c>
      <c r="B37" t="str">
        <f>IF(BadRunsEye!$D37="Fail",BadRunsEye!$A37,0)</f>
        <v>150309_M02641_0035_000000000-ACC3J</v>
      </c>
      <c r="C37">
        <f>IF(BadRunsEye!$D37="Borderline Pass",BadRunsEye!$A37,0)</f>
        <v>0</v>
      </c>
      <c r="D37">
        <f>IF(BadRunsEye!$D37="Borderline Fail",BadRunsEye!$A37,0)</f>
        <v>0</v>
      </c>
      <c r="E37">
        <f>IF(OR(BadRunsEye!$D37="Pass",BadRunsEye!$D37="Borderline Pass"),BadRunsEye!$A37,0)</f>
        <v>0</v>
      </c>
      <c r="F37" t="str">
        <f>IF(OR(BadRunsEye!$D37="Fail",BadRunsEye!$D37="Borderline Fail"),BadRunsEye!$A37,0)</f>
        <v>150309_M02641_0035_000000000-ACC3J</v>
      </c>
    </row>
    <row r="38" spans="1:6" x14ac:dyDescent="0.3">
      <c r="A38" t="str">
        <f>IF(BadRunsEye!$D38="Pass",BadRunsEye!$A38,0)</f>
        <v>150311_M00766_0081_000000000-ACN0W</v>
      </c>
      <c r="B38">
        <f>IF(BadRunsEye!$D38="Fail",BadRunsEye!$A38,0)</f>
        <v>0</v>
      </c>
      <c r="C38">
        <f>IF(BadRunsEye!$D38="Borderline Pass",BadRunsEye!$A38,0)</f>
        <v>0</v>
      </c>
      <c r="D38">
        <f>IF(BadRunsEye!$D38="Borderline Fail",BadRunsEye!$A38,0)</f>
        <v>0</v>
      </c>
      <c r="E38" t="str">
        <f>IF(OR(BadRunsEye!$D38="Pass",BadRunsEye!$D38="Borderline Pass"),BadRunsEye!$A38,0)</f>
        <v>150311_M00766_0081_000000000-ACN0W</v>
      </c>
      <c r="F38">
        <f>IF(OR(BadRunsEye!$D38="Fail",BadRunsEye!$D38="Borderline Fail"),BadRunsEye!$A38,0)</f>
        <v>0</v>
      </c>
    </row>
    <row r="39" spans="1:6" x14ac:dyDescent="0.3">
      <c r="A39" t="str">
        <f>IF(BadRunsEye!$D39="Pass",BadRunsEye!$A39,0)</f>
        <v>150311_M02641_0036_000000000-AD8VB</v>
      </c>
      <c r="B39">
        <f>IF(BadRunsEye!$D39="Fail",BadRunsEye!$A39,0)</f>
        <v>0</v>
      </c>
      <c r="C39">
        <f>IF(BadRunsEye!$D39="Borderline Pass",BadRunsEye!$A39,0)</f>
        <v>0</v>
      </c>
      <c r="D39">
        <f>IF(BadRunsEye!$D39="Borderline Fail",BadRunsEye!$A39,0)</f>
        <v>0</v>
      </c>
      <c r="E39" t="str">
        <f>IF(OR(BadRunsEye!$D39="Pass",BadRunsEye!$D39="Borderline Pass"),BadRunsEye!$A39,0)</f>
        <v>150311_M02641_0036_000000000-AD8VB</v>
      </c>
      <c r="F39">
        <f>IF(OR(BadRunsEye!$D39="Fail",BadRunsEye!$D39="Borderline Fail"),BadRunsEye!$A39,0)</f>
        <v>0</v>
      </c>
    </row>
    <row r="40" spans="1:6" x14ac:dyDescent="0.3">
      <c r="A40">
        <f>IF(BadRunsEye!$D40="Pass",BadRunsEye!$A40,0)</f>
        <v>0</v>
      </c>
      <c r="B40">
        <f>IF(BadRunsEye!$D40="Fail",BadRunsEye!$A40,0)</f>
        <v>0</v>
      </c>
      <c r="C40" t="str">
        <f>IF(BadRunsEye!$D40="Borderline Pass",BadRunsEye!$A40,0)</f>
        <v>150402_M00766_0087_000000000-ACCAY</v>
      </c>
      <c r="D40">
        <f>IF(BadRunsEye!$D40="Borderline Fail",BadRunsEye!$A40,0)</f>
        <v>0</v>
      </c>
      <c r="E40" t="str">
        <f>IF(OR(BadRunsEye!$D40="Pass",BadRunsEye!$D40="Borderline Pass"),BadRunsEye!$A40,0)</f>
        <v>150402_M00766_0087_000000000-ACCAY</v>
      </c>
      <c r="F40">
        <f>IF(OR(BadRunsEye!$D40="Fail",BadRunsEye!$D40="Borderline Fail"),BadRunsEye!$A40,0)</f>
        <v>0</v>
      </c>
    </row>
    <row r="41" spans="1:6" x14ac:dyDescent="0.3">
      <c r="A41" t="str">
        <f>IF(BadRunsEye!$D41="Pass",BadRunsEye!$A41,0)</f>
        <v>150414_M00766_0090_000000000-AAU39</v>
      </c>
      <c r="B41">
        <f>IF(BadRunsEye!$D41="Fail",BadRunsEye!$A41,0)</f>
        <v>0</v>
      </c>
      <c r="C41">
        <f>IF(BadRunsEye!$D41="Borderline Pass",BadRunsEye!$A41,0)</f>
        <v>0</v>
      </c>
      <c r="D41">
        <f>IF(BadRunsEye!$D41="Borderline Fail",BadRunsEye!$A41,0)</f>
        <v>0</v>
      </c>
      <c r="E41" t="str">
        <f>IF(OR(BadRunsEye!$D41="Pass",BadRunsEye!$D41="Borderline Pass"),BadRunsEye!$A41,0)</f>
        <v>150414_M00766_0090_000000000-AAU39</v>
      </c>
      <c r="F41">
        <f>IF(OR(BadRunsEye!$D41="Fail",BadRunsEye!$D41="Borderline Fail"),BadRunsEye!$A41,0)</f>
        <v>0</v>
      </c>
    </row>
    <row r="42" spans="1:6" x14ac:dyDescent="0.3">
      <c r="A42">
        <f>IF(BadRunsEye!$D42="Pass",BadRunsEye!$A42,0)</f>
        <v>0</v>
      </c>
      <c r="B42">
        <f>IF(BadRunsEye!$D42="Fail",BadRunsEye!$A42,0)</f>
        <v>0</v>
      </c>
      <c r="C42">
        <f>IF(BadRunsEye!$D42="Borderline Pass",BadRunsEye!$A42,0)</f>
        <v>0</v>
      </c>
      <c r="D42" t="str">
        <f>IF(BadRunsEye!$D42="Borderline Fail",BadRunsEye!$A42,0)</f>
        <v>150427_M02641_0042_000000000-AD8LB</v>
      </c>
      <c r="E42">
        <f>IF(OR(BadRunsEye!$D42="Pass",BadRunsEye!$D42="Borderline Pass"),BadRunsEye!$A42,0)</f>
        <v>0</v>
      </c>
      <c r="F42" t="str">
        <f>IF(OR(BadRunsEye!$D42="Fail",BadRunsEye!$D42="Borderline Fail"),BadRunsEye!$A42,0)</f>
        <v>150427_M02641_0042_000000000-AD8LB</v>
      </c>
    </row>
    <row r="43" spans="1:6" x14ac:dyDescent="0.3">
      <c r="A43">
        <f>IF(BadRunsEye!$D43="Pass",BadRunsEye!$A43,0)</f>
        <v>0</v>
      </c>
      <c r="B43">
        <f>IF(BadRunsEye!$D43="Fail",BadRunsEye!$A43,0)</f>
        <v>0</v>
      </c>
      <c r="C43" t="str">
        <f>IF(BadRunsEye!$D43="Borderline Pass",BadRunsEye!$A43,0)</f>
        <v>150430_M00766_0092_000000000-AD77P</v>
      </c>
      <c r="D43">
        <f>IF(BadRunsEye!$D43="Borderline Fail",BadRunsEye!$A43,0)</f>
        <v>0</v>
      </c>
      <c r="E43" t="str">
        <f>IF(OR(BadRunsEye!$D43="Pass",BadRunsEye!$D43="Borderline Pass"),BadRunsEye!$A43,0)</f>
        <v>150430_M00766_0092_000000000-AD77P</v>
      </c>
      <c r="F43">
        <f>IF(OR(BadRunsEye!$D43="Fail",BadRunsEye!$D43="Borderline Fail"),BadRunsEye!$A43,0)</f>
        <v>0</v>
      </c>
    </row>
    <row r="44" spans="1:6" x14ac:dyDescent="0.3">
      <c r="A44" t="str">
        <f>IF(BadRunsEye!$D44="Pass",BadRunsEye!$A44,0)</f>
        <v>150506_M00766_0094_000000000-AEVP8</v>
      </c>
      <c r="B44">
        <f>IF(BadRunsEye!$D44="Fail",BadRunsEye!$A44,0)</f>
        <v>0</v>
      </c>
      <c r="C44">
        <f>IF(BadRunsEye!$D44="Borderline Pass",BadRunsEye!$A44,0)</f>
        <v>0</v>
      </c>
      <c r="D44">
        <f>IF(BadRunsEye!$D44="Borderline Fail",BadRunsEye!$A44,0)</f>
        <v>0</v>
      </c>
      <c r="E44" t="str">
        <f>IF(OR(BadRunsEye!$D44="Pass",BadRunsEye!$D44="Borderline Pass"),BadRunsEye!$A44,0)</f>
        <v>150506_M00766_0094_000000000-AEVP8</v>
      </c>
      <c r="F44">
        <f>IF(OR(BadRunsEye!$D44="Fail",BadRunsEye!$D44="Borderline Fail"),BadRunsEye!$A44,0)</f>
        <v>0</v>
      </c>
    </row>
    <row r="45" spans="1:6" x14ac:dyDescent="0.3">
      <c r="A45" t="str">
        <f>IF(BadRunsEye!$D45="Pass",BadRunsEye!$A45,0)</f>
        <v>150508_M00766_0096_000000000-AF9MW</v>
      </c>
      <c r="B45">
        <f>IF(BadRunsEye!$D45="Fail",BadRunsEye!$A45,0)</f>
        <v>0</v>
      </c>
      <c r="C45">
        <f>IF(BadRunsEye!$D45="Borderline Pass",BadRunsEye!$A45,0)</f>
        <v>0</v>
      </c>
      <c r="D45">
        <f>IF(BadRunsEye!$D45="Borderline Fail",BadRunsEye!$A45,0)</f>
        <v>0</v>
      </c>
      <c r="E45" t="str">
        <f>IF(OR(BadRunsEye!$D45="Pass",BadRunsEye!$D45="Borderline Pass"),BadRunsEye!$A45,0)</f>
        <v>150508_M00766_0096_000000000-AF9MW</v>
      </c>
      <c r="F45">
        <f>IF(OR(BadRunsEye!$D45="Fail",BadRunsEye!$D45="Borderline Fail"),BadRunsEye!$A45,0)</f>
        <v>0</v>
      </c>
    </row>
    <row r="46" spans="1:6" x14ac:dyDescent="0.3">
      <c r="A46" t="str">
        <f>IF(BadRunsEye!$D46="Pass",BadRunsEye!$A46,0)</f>
        <v>150508_M02641_0047_000000000-AF7NG</v>
      </c>
      <c r="B46">
        <f>IF(BadRunsEye!$D46="Fail",BadRunsEye!$A46,0)</f>
        <v>0</v>
      </c>
      <c r="C46">
        <f>IF(BadRunsEye!$D46="Borderline Pass",BadRunsEye!$A46,0)</f>
        <v>0</v>
      </c>
      <c r="D46">
        <f>IF(BadRunsEye!$D46="Borderline Fail",BadRunsEye!$A46,0)</f>
        <v>0</v>
      </c>
      <c r="E46" t="str">
        <f>IF(OR(BadRunsEye!$D46="Pass",BadRunsEye!$D46="Borderline Pass"),BadRunsEye!$A46,0)</f>
        <v>150508_M02641_0047_000000000-AF7NG</v>
      </c>
      <c r="F46">
        <f>IF(OR(BadRunsEye!$D46="Fail",BadRunsEye!$D46="Borderline Fail"),BadRunsEye!$A46,0)</f>
        <v>0</v>
      </c>
    </row>
    <row r="47" spans="1:6" x14ac:dyDescent="0.3">
      <c r="A47">
        <f>IF(BadRunsEye!$D47="Pass",BadRunsEye!$A47,0)</f>
        <v>0</v>
      </c>
      <c r="B47" t="str">
        <f>IF(BadRunsEye!$D47="Fail",BadRunsEye!$A47,0)</f>
        <v>150511_M02641_0048_000000000-AEUGT</v>
      </c>
      <c r="C47">
        <f>IF(BadRunsEye!$D47="Borderline Pass",BadRunsEye!$A47,0)</f>
        <v>0</v>
      </c>
      <c r="D47">
        <f>IF(BadRunsEye!$D47="Borderline Fail",BadRunsEye!$A47,0)</f>
        <v>0</v>
      </c>
      <c r="E47">
        <f>IF(OR(BadRunsEye!$D47="Pass",BadRunsEye!$D47="Borderline Pass"),BadRunsEye!$A47,0)</f>
        <v>0</v>
      </c>
      <c r="F47" t="str">
        <f>IF(OR(BadRunsEye!$D47="Fail",BadRunsEye!$D47="Borderline Fail"),BadRunsEye!$A47,0)</f>
        <v>150511_M02641_0048_000000000-AEUGT</v>
      </c>
    </row>
    <row r="48" spans="1:6" x14ac:dyDescent="0.3">
      <c r="A48" t="str">
        <f>IF(BadRunsEye!$D48="Pass",BadRunsEye!$A48,0)</f>
        <v>150516_M00766_0099_000000000-AF81F</v>
      </c>
      <c r="B48">
        <f>IF(BadRunsEye!$D48="Fail",BadRunsEye!$A48,0)</f>
        <v>0</v>
      </c>
      <c r="C48">
        <f>IF(BadRunsEye!$D48="Borderline Pass",BadRunsEye!$A48,0)</f>
        <v>0</v>
      </c>
      <c r="D48">
        <f>IF(BadRunsEye!$D48="Borderline Fail",BadRunsEye!$A48,0)</f>
        <v>0</v>
      </c>
      <c r="E48" t="str">
        <f>IF(OR(BadRunsEye!$D48="Pass",BadRunsEye!$D48="Borderline Pass"),BadRunsEye!$A48,0)</f>
        <v>150516_M00766_0099_000000000-AF81F</v>
      </c>
      <c r="F48">
        <f>IF(OR(BadRunsEye!$D48="Fail",BadRunsEye!$D48="Borderline Fail"),BadRunsEye!$A48,0)</f>
        <v>0</v>
      </c>
    </row>
    <row r="49" spans="1:6" x14ac:dyDescent="0.3">
      <c r="A49">
        <f>IF(BadRunsEye!$D49="Pass",BadRunsEye!$A49,0)</f>
        <v>0</v>
      </c>
      <c r="B49">
        <f>IF(BadRunsEye!$D49="Fail",BadRunsEye!$A49,0)</f>
        <v>0</v>
      </c>
      <c r="C49" t="str">
        <f>IF(BadRunsEye!$D49="Borderline Pass",BadRunsEye!$A49,0)</f>
        <v>150521_M02641_0051_000000000-AF9JH</v>
      </c>
      <c r="D49">
        <f>IF(BadRunsEye!$D49="Borderline Fail",BadRunsEye!$A49,0)</f>
        <v>0</v>
      </c>
      <c r="E49" t="str">
        <f>IF(OR(BadRunsEye!$D49="Pass",BadRunsEye!$D49="Borderline Pass"),BadRunsEye!$A49,0)</f>
        <v>150521_M02641_0051_000000000-AF9JH</v>
      </c>
      <c r="F49">
        <f>IF(OR(BadRunsEye!$D49="Fail",BadRunsEye!$D49="Borderline Fail"),BadRunsEye!$A49,0)</f>
        <v>0</v>
      </c>
    </row>
    <row r="50" spans="1:6" x14ac:dyDescent="0.3">
      <c r="A50" t="str">
        <f>IF(BadRunsEye!$D50="Pass",BadRunsEye!$A50,0)</f>
        <v>150522_M00766_0103_000000000-AF9M3</v>
      </c>
      <c r="B50">
        <f>IF(BadRunsEye!$D50="Fail",BadRunsEye!$A50,0)</f>
        <v>0</v>
      </c>
      <c r="C50">
        <f>IF(BadRunsEye!$D50="Borderline Pass",BadRunsEye!$A50,0)</f>
        <v>0</v>
      </c>
      <c r="D50">
        <f>IF(BadRunsEye!$D50="Borderline Fail",BadRunsEye!$A50,0)</f>
        <v>0</v>
      </c>
      <c r="E50" t="str">
        <f>IF(OR(BadRunsEye!$D50="Pass",BadRunsEye!$D50="Borderline Pass"),BadRunsEye!$A50,0)</f>
        <v>150522_M00766_0103_000000000-AF9M3</v>
      </c>
      <c r="F50">
        <f>IF(OR(BadRunsEye!$D50="Fail",BadRunsEye!$D50="Borderline Fail"),BadRunsEye!$A50,0)</f>
        <v>0</v>
      </c>
    </row>
    <row r="51" spans="1:6" x14ac:dyDescent="0.3">
      <c r="A51" t="str">
        <f>IF(BadRunsEye!$D51="Pass",BadRunsEye!$A51,0)</f>
        <v>150522_M02641_0052_000000000-AF82F</v>
      </c>
      <c r="B51">
        <f>IF(BadRunsEye!$D51="Fail",BadRunsEye!$A51,0)</f>
        <v>0</v>
      </c>
      <c r="C51">
        <f>IF(BadRunsEye!$D51="Borderline Pass",BadRunsEye!$A51,0)</f>
        <v>0</v>
      </c>
      <c r="D51">
        <f>IF(BadRunsEye!$D51="Borderline Fail",BadRunsEye!$A51,0)</f>
        <v>0</v>
      </c>
      <c r="E51" t="str">
        <f>IF(OR(BadRunsEye!$D51="Pass",BadRunsEye!$D51="Borderline Pass"),BadRunsEye!$A51,0)</f>
        <v>150522_M02641_0052_000000000-AF82F</v>
      </c>
      <c r="F51">
        <f>IF(OR(BadRunsEye!$D51="Fail",BadRunsEye!$D51="Borderline Fail"),BadRunsEye!$A51,0)</f>
        <v>0</v>
      </c>
    </row>
    <row r="52" spans="1:6" x14ac:dyDescent="0.3">
      <c r="A52">
        <f>IF(BadRunsEye!$D52="Pass",BadRunsEye!$A52,0)</f>
        <v>0</v>
      </c>
      <c r="B52">
        <f>IF(BadRunsEye!$D52="Fail",BadRunsEye!$A52,0)</f>
        <v>0</v>
      </c>
      <c r="C52" t="str">
        <f>IF(BadRunsEye!$D52="Borderline Pass",BadRunsEye!$A52,0)</f>
        <v>150601_M00766_0107_000000000-AF9N8</v>
      </c>
      <c r="D52">
        <f>IF(BadRunsEye!$D52="Borderline Fail",BadRunsEye!$A52,0)</f>
        <v>0</v>
      </c>
      <c r="E52" t="str">
        <f>IF(OR(BadRunsEye!$D52="Pass",BadRunsEye!$D52="Borderline Pass"),BadRunsEye!$A52,0)</f>
        <v>150601_M00766_0107_000000000-AF9N8</v>
      </c>
      <c r="F52">
        <f>IF(OR(BadRunsEye!$D52="Fail",BadRunsEye!$D52="Borderline Fail"),BadRunsEye!$A52,0)</f>
        <v>0</v>
      </c>
    </row>
    <row r="53" spans="1:6" x14ac:dyDescent="0.3">
      <c r="A53">
        <f>IF(BadRunsEye!$D53="Pass",BadRunsEye!$A53,0)</f>
        <v>0</v>
      </c>
      <c r="B53">
        <f>IF(BadRunsEye!$D53="Fail",BadRunsEye!$A53,0)</f>
        <v>0</v>
      </c>
      <c r="C53" t="str">
        <f>IF(BadRunsEye!$D53="Borderline Pass",BadRunsEye!$A53,0)</f>
        <v>150602_M00766_0108_000000000-AFMB8</v>
      </c>
      <c r="D53">
        <f>IF(BadRunsEye!$D53="Borderline Fail",BadRunsEye!$A53,0)</f>
        <v>0</v>
      </c>
      <c r="E53" t="str">
        <f>IF(OR(BadRunsEye!$D53="Pass",BadRunsEye!$D53="Borderline Pass"),BadRunsEye!$A53,0)</f>
        <v>150602_M00766_0108_000000000-AFMB8</v>
      </c>
      <c r="F53">
        <f>IF(OR(BadRunsEye!$D53="Fail",BadRunsEye!$D53="Borderline Fail"),BadRunsEye!$A53,0)</f>
        <v>0</v>
      </c>
    </row>
    <row r="54" spans="1:6" x14ac:dyDescent="0.3">
      <c r="A54">
        <f>IF(BadRunsEye!$D54="Pass",BadRunsEye!$A54,0)</f>
        <v>0</v>
      </c>
      <c r="B54">
        <f>IF(BadRunsEye!$D54="Fail",BadRunsEye!$A54,0)</f>
        <v>0</v>
      </c>
      <c r="C54" t="str">
        <f>IF(BadRunsEye!$D54="Borderline Pass",BadRunsEye!$A54,0)</f>
        <v>150603_M02641_0056_000000000-AEY8R</v>
      </c>
      <c r="D54">
        <f>IF(BadRunsEye!$D54="Borderline Fail",BadRunsEye!$A54,0)</f>
        <v>0</v>
      </c>
      <c r="E54" t="str">
        <f>IF(OR(BadRunsEye!$D54="Pass",BadRunsEye!$D54="Borderline Pass"),BadRunsEye!$A54,0)</f>
        <v>150603_M02641_0056_000000000-AEY8R</v>
      </c>
      <c r="F54">
        <f>IF(OR(BadRunsEye!$D54="Fail",BadRunsEye!$D54="Borderline Fail"),BadRunsEye!$A54,0)</f>
        <v>0</v>
      </c>
    </row>
    <row r="55" spans="1:6" x14ac:dyDescent="0.3">
      <c r="A55" t="str">
        <f>IF(BadRunsEye!$D55="Pass",BadRunsEye!$A55,0)</f>
        <v>150604_M00766_0109_000000000-AFJ62</v>
      </c>
      <c r="B55">
        <f>IF(BadRunsEye!$D55="Fail",BadRunsEye!$A55,0)</f>
        <v>0</v>
      </c>
      <c r="C55">
        <f>IF(BadRunsEye!$D55="Borderline Pass",BadRunsEye!$A55,0)</f>
        <v>0</v>
      </c>
      <c r="D55">
        <f>IF(BadRunsEye!$D55="Borderline Fail",BadRunsEye!$A55,0)</f>
        <v>0</v>
      </c>
      <c r="E55" t="str">
        <f>IF(OR(BadRunsEye!$D55="Pass",BadRunsEye!$D55="Borderline Pass"),BadRunsEye!$A55,0)</f>
        <v>150604_M00766_0109_000000000-AFJ62</v>
      </c>
      <c r="F55">
        <f>IF(OR(BadRunsEye!$D55="Fail",BadRunsEye!$D55="Borderline Fail"),BadRunsEye!$A55,0)</f>
        <v>0</v>
      </c>
    </row>
    <row r="56" spans="1:6" x14ac:dyDescent="0.3">
      <c r="A56">
        <f>IF(BadRunsEye!$D56="Pass",BadRunsEye!$A56,0)</f>
        <v>0</v>
      </c>
      <c r="B56">
        <f>IF(BadRunsEye!$D56="Fail",BadRunsEye!$A56,0)</f>
        <v>0</v>
      </c>
      <c r="C56" t="str">
        <f>IF(BadRunsEye!$D56="Borderline Pass",BadRunsEye!$A56,0)</f>
        <v>150604_M02641_0057_000000000-AFL7N</v>
      </c>
      <c r="D56">
        <f>IF(BadRunsEye!$D56="Borderline Fail",BadRunsEye!$A56,0)</f>
        <v>0</v>
      </c>
      <c r="E56" t="str">
        <f>IF(OR(BadRunsEye!$D56="Pass",BadRunsEye!$D56="Borderline Pass"),BadRunsEye!$A56,0)</f>
        <v>150604_M02641_0057_000000000-AFL7N</v>
      </c>
      <c r="F56">
        <f>IF(OR(BadRunsEye!$D56="Fail",BadRunsEye!$D56="Borderline Fail"),BadRunsEye!$A56,0)</f>
        <v>0</v>
      </c>
    </row>
    <row r="57" spans="1:6" x14ac:dyDescent="0.3">
      <c r="A57">
        <f>IF(BadRunsEye!$D57="Pass",BadRunsEye!$A57,0)</f>
        <v>0</v>
      </c>
      <c r="B57">
        <f>IF(BadRunsEye!$D57="Fail",BadRunsEye!$A57,0)</f>
        <v>0</v>
      </c>
      <c r="C57" t="str">
        <f>IF(BadRunsEye!$D57="Borderline Pass",BadRunsEye!$A57,0)</f>
        <v>150605_M00766_0110_000000000-AF80F</v>
      </c>
      <c r="D57">
        <f>IF(BadRunsEye!$D57="Borderline Fail",BadRunsEye!$A57,0)</f>
        <v>0</v>
      </c>
      <c r="E57" t="str">
        <f>IF(OR(BadRunsEye!$D57="Pass",BadRunsEye!$D57="Borderline Pass"),BadRunsEye!$A57,0)</f>
        <v>150605_M00766_0110_000000000-AF80F</v>
      </c>
      <c r="F57">
        <f>IF(OR(BadRunsEye!$D57="Fail",BadRunsEye!$D57="Borderline Fail"),BadRunsEye!$A57,0)</f>
        <v>0</v>
      </c>
    </row>
    <row r="58" spans="1:6" x14ac:dyDescent="0.3">
      <c r="A58" t="str">
        <f>IF(BadRunsEye!$D58="Pass",BadRunsEye!$A58,0)</f>
        <v>150610_M00766_0111_000000000-AFMWF</v>
      </c>
      <c r="B58">
        <f>IF(BadRunsEye!$D58="Fail",BadRunsEye!$A58,0)</f>
        <v>0</v>
      </c>
      <c r="C58">
        <f>IF(BadRunsEye!$D58="Borderline Pass",BadRunsEye!$A58,0)</f>
        <v>0</v>
      </c>
      <c r="D58">
        <f>IF(BadRunsEye!$D58="Borderline Fail",BadRunsEye!$A58,0)</f>
        <v>0</v>
      </c>
      <c r="E58" t="str">
        <f>IF(OR(BadRunsEye!$D58="Pass",BadRunsEye!$D58="Borderline Pass"),BadRunsEye!$A58,0)</f>
        <v>150610_M00766_0111_000000000-AFMWF</v>
      </c>
      <c r="F58">
        <f>IF(OR(BadRunsEye!$D58="Fail",BadRunsEye!$D58="Borderline Fail"),BadRunsEye!$A58,0)</f>
        <v>0</v>
      </c>
    </row>
    <row r="59" spans="1:6" x14ac:dyDescent="0.3">
      <c r="A59">
        <f>IF(BadRunsEye!$D59="Pass",BadRunsEye!$A59,0)</f>
        <v>0</v>
      </c>
      <c r="B59">
        <f>IF(BadRunsEye!$D59="Fail",BadRunsEye!$A59,0)</f>
        <v>0</v>
      </c>
      <c r="C59" t="str">
        <f>IF(BadRunsEye!$D59="Borderline Pass",BadRunsEye!$A59,0)</f>
        <v>150611_M02641_0060_000000000-AFN2Y</v>
      </c>
      <c r="D59">
        <f>IF(BadRunsEye!$D59="Borderline Fail",BadRunsEye!$A59,0)</f>
        <v>0</v>
      </c>
      <c r="E59" t="str">
        <f>IF(OR(BadRunsEye!$D59="Pass",BadRunsEye!$D59="Borderline Pass"),BadRunsEye!$A59,0)</f>
        <v>150611_M02641_0060_000000000-AFN2Y</v>
      </c>
      <c r="F59">
        <f>IF(OR(BadRunsEye!$D59="Fail",BadRunsEye!$D59="Borderline Fail"),BadRunsEye!$A59,0)</f>
        <v>0</v>
      </c>
    </row>
    <row r="60" spans="1:6" x14ac:dyDescent="0.3">
      <c r="A60">
        <f>IF(BadRunsEye!$D60="Pass",BadRunsEye!$A60,0)</f>
        <v>0</v>
      </c>
      <c r="B60">
        <f>IF(BadRunsEye!$D60="Fail",BadRunsEye!$A60,0)</f>
        <v>0</v>
      </c>
      <c r="C60" t="str">
        <f>IF(BadRunsEye!$D60="Borderline Pass",BadRunsEye!$A60,0)</f>
        <v>150615_M02641_0062_000000000-AFH7C</v>
      </c>
      <c r="D60">
        <f>IF(BadRunsEye!$D60="Borderline Fail",BadRunsEye!$A60,0)</f>
        <v>0</v>
      </c>
      <c r="E60" t="str">
        <f>IF(OR(BadRunsEye!$D60="Pass",BadRunsEye!$D60="Borderline Pass"),BadRunsEye!$A60,0)</f>
        <v>150615_M02641_0062_000000000-AFH7C</v>
      </c>
      <c r="F60">
        <f>IF(OR(BadRunsEye!$D60="Fail",BadRunsEye!$D60="Borderline Fail"),BadRunsEye!$A60,0)</f>
        <v>0</v>
      </c>
    </row>
    <row r="61" spans="1:6" x14ac:dyDescent="0.3">
      <c r="A61" t="str">
        <f>IF(BadRunsEye!$D61="Pass",BadRunsEye!$A61,0)</f>
        <v>150619_M02641_0063_000000000-AFN2W</v>
      </c>
      <c r="B61">
        <f>IF(BadRunsEye!$D61="Fail",BadRunsEye!$A61,0)</f>
        <v>0</v>
      </c>
      <c r="C61">
        <f>IF(BadRunsEye!$D61="Borderline Pass",BadRunsEye!$A61,0)</f>
        <v>0</v>
      </c>
      <c r="D61">
        <f>IF(BadRunsEye!$D61="Borderline Fail",BadRunsEye!$A61,0)</f>
        <v>0</v>
      </c>
      <c r="E61" t="str">
        <f>IF(OR(BadRunsEye!$D61="Pass",BadRunsEye!$D61="Borderline Pass"),BadRunsEye!$A61,0)</f>
        <v>150619_M02641_0063_000000000-AFN2W</v>
      </c>
      <c r="F61">
        <f>IF(OR(BadRunsEye!$D61="Fail",BadRunsEye!$D61="Borderline Fail"),BadRunsEye!$A61,0)</f>
        <v>0</v>
      </c>
    </row>
    <row r="62" spans="1:6" x14ac:dyDescent="0.3">
      <c r="A62">
        <f>IF(BadRunsEye!$D62="Pass",BadRunsEye!$A62,0)</f>
        <v>0</v>
      </c>
      <c r="B62">
        <f>IF(BadRunsEye!$D62="Fail",BadRunsEye!$A62,0)</f>
        <v>0</v>
      </c>
      <c r="C62">
        <f>IF(BadRunsEye!$D62="Borderline Pass",BadRunsEye!$A62,0)</f>
        <v>0</v>
      </c>
      <c r="D62" t="str">
        <f>IF(BadRunsEye!$D62="Borderline Fail",BadRunsEye!$A62,0)</f>
        <v>150625_M02641_0065_000000000-AEY2A</v>
      </c>
      <c r="E62">
        <f>IF(OR(BadRunsEye!$D62="Pass",BadRunsEye!$D62="Borderline Pass"),BadRunsEye!$A62,0)</f>
        <v>0</v>
      </c>
      <c r="F62" t="str">
        <f>IF(OR(BadRunsEye!$D62="Fail",BadRunsEye!$D62="Borderline Fail"),BadRunsEye!$A62,0)</f>
        <v>150625_M02641_0065_000000000-AEY2A</v>
      </c>
    </row>
    <row r="63" spans="1:6" x14ac:dyDescent="0.3">
      <c r="A63" t="str">
        <f>IF(BadRunsEye!$D63="Pass",BadRunsEye!$A63,0)</f>
        <v>150703_M00766_0117_000000000-AFN2F</v>
      </c>
      <c r="B63">
        <f>IF(BadRunsEye!$D63="Fail",BadRunsEye!$A63,0)</f>
        <v>0</v>
      </c>
      <c r="C63">
        <f>IF(BadRunsEye!$D63="Borderline Pass",BadRunsEye!$A63,0)</f>
        <v>0</v>
      </c>
      <c r="D63">
        <f>IF(BadRunsEye!$D63="Borderline Fail",BadRunsEye!$A63,0)</f>
        <v>0</v>
      </c>
      <c r="E63" t="str">
        <f>IF(OR(BadRunsEye!$D63="Pass",BadRunsEye!$D63="Borderline Pass"),BadRunsEye!$A63,0)</f>
        <v>150703_M00766_0117_000000000-AFN2F</v>
      </c>
      <c r="F63">
        <f>IF(OR(BadRunsEye!$D63="Fail",BadRunsEye!$D63="Borderline Fail"),BadRunsEye!$A63,0)</f>
        <v>0</v>
      </c>
    </row>
    <row r="64" spans="1:6" x14ac:dyDescent="0.3">
      <c r="A64" t="str">
        <f>IF(BadRunsEye!$D64="Pass",BadRunsEye!$A64,0)</f>
        <v>150703_M02641_0001_000000000-AFMW2</v>
      </c>
      <c r="B64">
        <f>IF(BadRunsEye!$D64="Fail",BadRunsEye!$A64,0)</f>
        <v>0</v>
      </c>
      <c r="C64">
        <f>IF(BadRunsEye!$D64="Borderline Pass",BadRunsEye!$A64,0)</f>
        <v>0</v>
      </c>
      <c r="D64">
        <f>IF(BadRunsEye!$D64="Borderline Fail",BadRunsEye!$A64,0)</f>
        <v>0</v>
      </c>
      <c r="E64" t="str">
        <f>IF(OR(BadRunsEye!$D64="Pass",BadRunsEye!$D64="Borderline Pass"),BadRunsEye!$A64,0)</f>
        <v>150703_M02641_0001_000000000-AFMW2</v>
      </c>
      <c r="F64">
        <f>IF(OR(BadRunsEye!$D64="Fail",BadRunsEye!$D64="Borderline Fail"),BadRunsEye!$A64,0)</f>
        <v>0</v>
      </c>
    </row>
    <row r="65" spans="1:6" x14ac:dyDescent="0.3">
      <c r="A65" t="str">
        <f>IF(BadRunsEye!$D65="Pass",BadRunsEye!$A65,0)</f>
        <v>150709_M02641_0004_000000000-AFMPC</v>
      </c>
      <c r="B65">
        <f>IF(BadRunsEye!$D65="Fail",BadRunsEye!$A65,0)</f>
        <v>0</v>
      </c>
      <c r="C65">
        <f>IF(BadRunsEye!$D65="Borderline Pass",BadRunsEye!$A65,0)</f>
        <v>0</v>
      </c>
      <c r="D65">
        <f>IF(BadRunsEye!$D65="Borderline Fail",BadRunsEye!$A65,0)</f>
        <v>0</v>
      </c>
      <c r="E65" t="str">
        <f>IF(OR(BadRunsEye!$D65="Pass",BadRunsEye!$D65="Borderline Pass"),BadRunsEye!$A65,0)</f>
        <v>150709_M02641_0004_000000000-AFMPC</v>
      </c>
      <c r="F65">
        <f>IF(OR(BadRunsEye!$D65="Fail",BadRunsEye!$D65="Borderline Fail"),BadRunsEye!$A65,0)</f>
        <v>0</v>
      </c>
    </row>
    <row r="66" spans="1:6" x14ac:dyDescent="0.3">
      <c r="A66" t="str">
        <f>IF(BadRunsEye!$D66="Pass",BadRunsEye!$A66,0)</f>
        <v>150727_M00766_0119_000000000-AF3TM</v>
      </c>
      <c r="B66">
        <f>IF(BadRunsEye!$D66="Fail",BadRunsEye!$A66,0)</f>
        <v>0</v>
      </c>
      <c r="C66">
        <f>IF(BadRunsEye!$D66="Borderline Pass",BadRunsEye!$A66,0)</f>
        <v>0</v>
      </c>
      <c r="D66">
        <f>IF(BadRunsEye!$D66="Borderline Fail",BadRunsEye!$A66,0)</f>
        <v>0</v>
      </c>
      <c r="E66" t="str">
        <f>IF(OR(BadRunsEye!$D66="Pass",BadRunsEye!$D66="Borderline Pass"),BadRunsEye!$A66,0)</f>
        <v>150727_M00766_0119_000000000-AF3TM</v>
      </c>
      <c r="F66">
        <f>IF(OR(BadRunsEye!$D66="Fail",BadRunsEye!$D66="Borderline Fail"),BadRunsEye!$A66,0)</f>
        <v>0</v>
      </c>
    </row>
    <row r="67" spans="1:6" x14ac:dyDescent="0.3">
      <c r="A67">
        <f>IF(BadRunsEye!$D67="Pass",BadRunsEye!$A67,0)</f>
        <v>0</v>
      </c>
      <c r="B67" t="str">
        <f>IF(BadRunsEye!$D67="Fail",BadRunsEye!$A67,0)</f>
        <v>150727_M02641_0007_000000000-AGEW7</v>
      </c>
      <c r="C67">
        <f>IF(BadRunsEye!$D67="Borderline Pass",BadRunsEye!$A67,0)</f>
        <v>0</v>
      </c>
      <c r="D67">
        <f>IF(BadRunsEye!$D67="Borderline Fail",BadRunsEye!$A67,0)</f>
        <v>0</v>
      </c>
      <c r="E67">
        <f>IF(OR(BadRunsEye!$D67="Pass",BadRunsEye!$D67="Borderline Pass"),BadRunsEye!$A67,0)</f>
        <v>0</v>
      </c>
      <c r="F67" t="str">
        <f>IF(OR(BadRunsEye!$D67="Fail",BadRunsEye!$D67="Borderline Fail"),BadRunsEye!$A67,0)</f>
        <v>150727_M02641_0007_000000000-AGEW7</v>
      </c>
    </row>
    <row r="68" spans="1:6" x14ac:dyDescent="0.3">
      <c r="A68">
        <f>IF(BadRunsEye!$D68="Pass",BadRunsEye!$A68,0)</f>
        <v>0</v>
      </c>
      <c r="B68">
        <f>IF(BadRunsEye!$D68="Fail",BadRunsEye!$A68,0)</f>
        <v>0</v>
      </c>
      <c r="C68" t="str">
        <f>IF(BadRunsEye!$D68="Borderline Pass",BadRunsEye!$A68,0)</f>
        <v>150807_M00766_0122_000000000-AFMW7</v>
      </c>
      <c r="D68">
        <f>IF(BadRunsEye!$D68="Borderline Fail",BadRunsEye!$A68,0)</f>
        <v>0</v>
      </c>
      <c r="E68" t="str">
        <f>IF(OR(BadRunsEye!$D68="Pass",BadRunsEye!$D68="Borderline Pass"),BadRunsEye!$A68,0)</f>
        <v>150807_M00766_0122_000000000-AFMW7</v>
      </c>
      <c r="F68">
        <f>IF(OR(BadRunsEye!$D68="Fail",BadRunsEye!$D68="Borderline Fail"),BadRunsEye!$A68,0)</f>
        <v>0</v>
      </c>
    </row>
    <row r="69" spans="1:6" x14ac:dyDescent="0.3">
      <c r="A69" t="str">
        <f>IF(BadRunsEye!$D69="Pass",BadRunsEye!$A69,0)</f>
        <v>150813_M00766_0124_000000000-AFYEH</v>
      </c>
      <c r="B69">
        <f>IF(BadRunsEye!$D69="Fail",BadRunsEye!$A69,0)</f>
        <v>0</v>
      </c>
      <c r="C69">
        <f>IF(BadRunsEye!$D69="Borderline Pass",BadRunsEye!$A69,0)</f>
        <v>0</v>
      </c>
      <c r="D69">
        <f>IF(BadRunsEye!$D69="Borderline Fail",BadRunsEye!$A69,0)</f>
        <v>0</v>
      </c>
      <c r="E69" t="str">
        <f>IF(OR(BadRunsEye!$D69="Pass",BadRunsEye!$D69="Borderline Pass"),BadRunsEye!$A69,0)</f>
        <v>150813_M00766_0124_000000000-AFYEH</v>
      </c>
      <c r="F69">
        <f>IF(OR(BadRunsEye!$D69="Fail",BadRunsEye!$D69="Borderline Fail"),BadRunsEye!$A69,0)</f>
        <v>0</v>
      </c>
    </row>
    <row r="70" spans="1:6" x14ac:dyDescent="0.3">
      <c r="A70" t="str">
        <f>IF(BadRunsEye!$D70="Pass",BadRunsEye!$A70,0)</f>
        <v>150818_M00766_0125_000000000-AE8BP</v>
      </c>
      <c r="B70">
        <f>IF(BadRunsEye!$D70="Fail",BadRunsEye!$A70,0)</f>
        <v>0</v>
      </c>
      <c r="C70">
        <f>IF(BadRunsEye!$D70="Borderline Pass",BadRunsEye!$A70,0)</f>
        <v>0</v>
      </c>
      <c r="D70">
        <f>IF(BadRunsEye!$D70="Borderline Fail",BadRunsEye!$A70,0)</f>
        <v>0</v>
      </c>
      <c r="E70" t="str">
        <f>IF(OR(BadRunsEye!$D70="Pass",BadRunsEye!$D70="Borderline Pass"),BadRunsEye!$A70,0)</f>
        <v>150818_M00766_0125_000000000-AE8BP</v>
      </c>
      <c r="F70">
        <f>IF(OR(BadRunsEye!$D70="Fail",BadRunsEye!$D70="Borderline Fail"),BadRunsEye!$A70,0)</f>
        <v>0</v>
      </c>
    </row>
    <row r="71" spans="1:6" x14ac:dyDescent="0.3">
      <c r="A71" t="str">
        <f>IF(BadRunsEye!$D71="Pass",BadRunsEye!$A71,0)</f>
        <v>150826_M00766_0127_000000000-AGKLT</v>
      </c>
      <c r="B71">
        <f>IF(BadRunsEye!$D71="Fail",BadRunsEye!$A71,0)</f>
        <v>0</v>
      </c>
      <c r="C71">
        <f>IF(BadRunsEye!$D71="Borderline Pass",BadRunsEye!$A71,0)</f>
        <v>0</v>
      </c>
      <c r="D71">
        <f>IF(BadRunsEye!$D71="Borderline Fail",BadRunsEye!$A71,0)</f>
        <v>0</v>
      </c>
      <c r="E71" t="str">
        <f>IF(OR(BadRunsEye!$D71="Pass",BadRunsEye!$D71="Borderline Pass"),BadRunsEye!$A71,0)</f>
        <v>150826_M00766_0127_000000000-AGKLT</v>
      </c>
      <c r="F71">
        <f>IF(OR(BadRunsEye!$D71="Fail",BadRunsEye!$D71="Borderline Fail"),BadRunsEye!$A71,0)</f>
        <v>0</v>
      </c>
    </row>
    <row r="72" spans="1:6" x14ac:dyDescent="0.3">
      <c r="A72">
        <f>IF(BadRunsEye!$D72="Pass",BadRunsEye!$A72,0)</f>
        <v>0</v>
      </c>
      <c r="B72">
        <f>IF(BadRunsEye!$D72="Fail",BadRunsEye!$A72,0)</f>
        <v>0</v>
      </c>
      <c r="C72">
        <f>IF(BadRunsEye!$D72="Borderline Pass",BadRunsEye!$A72,0)</f>
        <v>0</v>
      </c>
      <c r="D72" t="str">
        <f>IF(BadRunsEye!$D72="Borderline Fail",BadRunsEye!$A72,0)</f>
        <v>150904_M00766_0129_000000000-AFNA2</v>
      </c>
      <c r="E72">
        <f>IF(OR(BadRunsEye!$D72="Pass",BadRunsEye!$D72="Borderline Pass"),BadRunsEye!$A72,0)</f>
        <v>0</v>
      </c>
      <c r="F72" t="str">
        <f>IF(OR(BadRunsEye!$D72="Fail",BadRunsEye!$D72="Borderline Fail"),BadRunsEye!$A72,0)</f>
        <v>150904_M00766_0129_000000000-AFNA2</v>
      </c>
    </row>
    <row r="73" spans="1:6" x14ac:dyDescent="0.3">
      <c r="A73" t="str">
        <f>IF(BadRunsEye!$D73="Pass",BadRunsEye!$A73,0)</f>
        <v>150910_M00766_0130_000000000-AGJGG</v>
      </c>
      <c r="B73">
        <f>IF(BadRunsEye!$D73="Fail",BadRunsEye!$A73,0)</f>
        <v>0</v>
      </c>
      <c r="C73">
        <f>IF(BadRunsEye!$D73="Borderline Pass",BadRunsEye!$A73,0)</f>
        <v>0</v>
      </c>
      <c r="D73">
        <f>IF(BadRunsEye!$D73="Borderline Fail",BadRunsEye!$A73,0)</f>
        <v>0</v>
      </c>
      <c r="E73" t="str">
        <f>IF(OR(BadRunsEye!$D73="Pass",BadRunsEye!$D73="Borderline Pass"),BadRunsEye!$A73,0)</f>
        <v>150910_M00766_0130_000000000-AGJGG</v>
      </c>
      <c r="F73">
        <f>IF(OR(BadRunsEye!$D73="Fail",BadRunsEye!$D73="Borderline Fail"),BadRunsEye!$A73,0)</f>
        <v>0</v>
      </c>
    </row>
    <row r="74" spans="1:6" x14ac:dyDescent="0.3">
      <c r="A74">
        <f>IF(BadRunsEye!$D74="Pass",BadRunsEye!$A74,0)</f>
        <v>0</v>
      </c>
      <c r="B74">
        <f>IF(BadRunsEye!$D74="Fail",BadRunsEye!$A74,0)</f>
        <v>0</v>
      </c>
      <c r="C74" t="str">
        <f>IF(BadRunsEye!$D74="Borderline Pass",BadRunsEye!$A74,0)</f>
        <v>150916_M02641_0025_000000000-AFN33</v>
      </c>
      <c r="D74">
        <f>IF(BadRunsEye!$D74="Borderline Fail",BadRunsEye!$A74,0)</f>
        <v>0</v>
      </c>
      <c r="E74" t="str">
        <f>IF(OR(BadRunsEye!$D74="Pass",BadRunsEye!$D74="Borderline Pass"),BadRunsEye!$A74,0)</f>
        <v>150916_M02641_0025_000000000-AFN33</v>
      </c>
      <c r="F74">
        <f>IF(OR(BadRunsEye!$D74="Fail",BadRunsEye!$D74="Borderline Fail"),BadRunsEye!$A74,0)</f>
        <v>0</v>
      </c>
    </row>
    <row r="75" spans="1:6" x14ac:dyDescent="0.3">
      <c r="A75" t="str">
        <f>IF(BadRunsEye!$D75="Pass",BadRunsEye!$A75,0)</f>
        <v>150917_M02641_0026_000000000-AFN0A</v>
      </c>
      <c r="B75">
        <f>IF(BadRunsEye!$D75="Fail",BadRunsEye!$A75,0)</f>
        <v>0</v>
      </c>
      <c r="C75">
        <f>IF(BadRunsEye!$D75="Borderline Pass",BadRunsEye!$A75,0)</f>
        <v>0</v>
      </c>
      <c r="D75">
        <f>IF(BadRunsEye!$D75="Borderline Fail",BadRunsEye!$A75,0)</f>
        <v>0</v>
      </c>
      <c r="E75" t="str">
        <f>IF(OR(BadRunsEye!$D75="Pass",BadRunsEye!$D75="Borderline Pass"),BadRunsEye!$A75,0)</f>
        <v>150917_M02641_0026_000000000-AFN0A</v>
      </c>
      <c r="F75">
        <f>IF(OR(BadRunsEye!$D75="Fail",BadRunsEye!$D75="Borderline Fail"),BadRunsEye!$A75,0)</f>
        <v>0</v>
      </c>
    </row>
    <row r="76" spans="1:6" x14ac:dyDescent="0.3">
      <c r="A76" t="str">
        <f>IF(BadRunsEye!$D76="Pass",BadRunsEye!$A76,0)</f>
        <v>150918_M00766_0133_000000000-AH985</v>
      </c>
      <c r="B76">
        <f>IF(BadRunsEye!$D76="Fail",BadRunsEye!$A76,0)</f>
        <v>0</v>
      </c>
      <c r="C76">
        <f>IF(BadRunsEye!$D76="Borderline Pass",BadRunsEye!$A76,0)</f>
        <v>0</v>
      </c>
      <c r="D76">
        <f>IF(BadRunsEye!$D76="Borderline Fail",BadRunsEye!$A76,0)</f>
        <v>0</v>
      </c>
      <c r="E76" t="str">
        <f>IF(OR(BadRunsEye!$D76="Pass",BadRunsEye!$D76="Borderline Pass"),BadRunsEye!$A76,0)</f>
        <v>150918_M00766_0133_000000000-AH985</v>
      </c>
      <c r="F76">
        <f>IF(OR(BadRunsEye!$D76="Fail",BadRunsEye!$D76="Borderline Fail"),BadRunsEye!$A76,0)</f>
        <v>0</v>
      </c>
    </row>
    <row r="77" spans="1:6" x14ac:dyDescent="0.3">
      <c r="A77" t="str">
        <f>IF(BadRunsEye!$D77="Pass",BadRunsEye!$A77,0)</f>
        <v>150923_M00766_0134_000000000-AFN32</v>
      </c>
      <c r="B77">
        <f>IF(BadRunsEye!$D77="Fail",BadRunsEye!$A77,0)</f>
        <v>0</v>
      </c>
      <c r="C77">
        <f>IF(BadRunsEye!$D77="Borderline Pass",BadRunsEye!$A77,0)</f>
        <v>0</v>
      </c>
      <c r="D77">
        <f>IF(BadRunsEye!$D77="Borderline Fail",BadRunsEye!$A77,0)</f>
        <v>0</v>
      </c>
      <c r="E77" t="str">
        <f>IF(OR(BadRunsEye!$D77="Pass",BadRunsEye!$D77="Borderline Pass"),BadRunsEye!$A77,0)</f>
        <v>150923_M00766_0134_000000000-AFN32</v>
      </c>
      <c r="F77">
        <f>IF(OR(BadRunsEye!$D77="Fail",BadRunsEye!$D77="Borderline Fail"),BadRunsEye!$A77,0)</f>
        <v>0</v>
      </c>
    </row>
    <row r="78" spans="1:6" x14ac:dyDescent="0.3">
      <c r="A78" t="str">
        <f>IF(BadRunsEye!$D78="Pass",BadRunsEye!$A78,0)</f>
        <v>150924_M02641_0027_000000000-AGJGM</v>
      </c>
      <c r="B78">
        <f>IF(BadRunsEye!$D78="Fail",BadRunsEye!$A78,0)</f>
        <v>0</v>
      </c>
      <c r="C78">
        <f>IF(BadRunsEye!$D78="Borderline Pass",BadRunsEye!$A78,0)</f>
        <v>0</v>
      </c>
      <c r="D78">
        <f>IF(BadRunsEye!$D78="Borderline Fail",BadRunsEye!$A78,0)</f>
        <v>0</v>
      </c>
      <c r="E78" t="str">
        <f>IF(OR(BadRunsEye!$D78="Pass",BadRunsEye!$D78="Borderline Pass"),BadRunsEye!$A78,0)</f>
        <v>150924_M02641_0027_000000000-AGJGM</v>
      </c>
      <c r="F78">
        <f>IF(OR(BadRunsEye!$D78="Fail",BadRunsEye!$D78="Borderline Fail"),BadRunsEye!$A78,0)</f>
        <v>0</v>
      </c>
    </row>
    <row r="79" spans="1:6" x14ac:dyDescent="0.3">
      <c r="A79">
        <f>IF(BadRunsEye!$D79="Pass",BadRunsEye!$A79,0)</f>
        <v>0</v>
      </c>
      <c r="B79">
        <f>IF(BadRunsEye!$D79="Fail",BadRunsEye!$A79,0)</f>
        <v>0</v>
      </c>
      <c r="C79" t="str">
        <f>IF(BadRunsEye!$D79="Borderline Pass",BadRunsEye!$A79,0)</f>
        <v>150925_M00766_0135_000000000-AFL75</v>
      </c>
      <c r="D79">
        <f>IF(BadRunsEye!$D79="Borderline Fail",BadRunsEye!$A79,0)</f>
        <v>0</v>
      </c>
      <c r="E79" t="str">
        <f>IF(OR(BadRunsEye!$D79="Pass",BadRunsEye!$D79="Borderline Pass"),BadRunsEye!$A79,0)</f>
        <v>150925_M00766_0135_000000000-AFL75</v>
      </c>
      <c r="F79">
        <f>IF(OR(BadRunsEye!$D79="Fail",BadRunsEye!$D79="Borderline Fail"),BadRunsEye!$A79,0)</f>
        <v>0</v>
      </c>
    </row>
    <row r="80" spans="1:6" x14ac:dyDescent="0.3">
      <c r="A80" t="str">
        <f>IF(BadRunsEye!$D80="Pass",BadRunsEye!$A80,0)</f>
        <v>150929_M02641_0030_000000000-AFWJ3</v>
      </c>
      <c r="B80">
        <f>IF(BadRunsEye!$D80="Fail",BadRunsEye!$A80,0)</f>
        <v>0</v>
      </c>
      <c r="C80">
        <f>IF(BadRunsEye!$D80="Borderline Pass",BadRunsEye!$A80,0)</f>
        <v>0</v>
      </c>
      <c r="D80">
        <f>IF(BadRunsEye!$D80="Borderline Fail",BadRunsEye!$A80,0)</f>
        <v>0</v>
      </c>
      <c r="E80" t="str">
        <f>IF(OR(BadRunsEye!$D80="Pass",BadRunsEye!$D80="Borderline Pass"),BadRunsEye!$A80,0)</f>
        <v>150929_M02641_0030_000000000-AFWJ3</v>
      </c>
      <c r="F80">
        <f>IF(OR(BadRunsEye!$D80="Fail",BadRunsEye!$D80="Borderline Fail"),BadRunsEye!$A80,0)</f>
        <v>0</v>
      </c>
    </row>
    <row r="81" spans="1:6" x14ac:dyDescent="0.3">
      <c r="A81">
        <f>IF(BadRunsEye!$D81="Pass",BadRunsEye!$A81,0)</f>
        <v>0</v>
      </c>
      <c r="B81">
        <f>IF(BadRunsEye!$D81="Fail",BadRunsEye!$A81,0)</f>
        <v>0</v>
      </c>
      <c r="C81" t="str">
        <f>IF(BadRunsEye!$D81="Borderline Pass",BadRunsEye!$A81,0)</f>
        <v>150930_M00766_0138_000000000-AH4BR</v>
      </c>
      <c r="D81">
        <f>IF(BadRunsEye!$D81="Borderline Fail",BadRunsEye!$A81,0)</f>
        <v>0</v>
      </c>
      <c r="E81" t="str">
        <f>IF(OR(BadRunsEye!$D81="Pass",BadRunsEye!$D81="Borderline Pass"),BadRunsEye!$A81,0)</f>
        <v>150930_M00766_0138_000000000-AH4BR</v>
      </c>
      <c r="F81">
        <f>IF(OR(BadRunsEye!$D81="Fail",BadRunsEye!$D81="Borderline Fail"),BadRunsEye!$A81,0)</f>
        <v>0</v>
      </c>
    </row>
    <row r="82" spans="1:6" x14ac:dyDescent="0.3">
      <c r="A82">
        <f>IF(BadRunsEye!$D82="Pass",BadRunsEye!$A82,0)</f>
        <v>0</v>
      </c>
      <c r="B82">
        <f>IF(BadRunsEye!$D82="Fail",BadRunsEye!$A82,0)</f>
        <v>0</v>
      </c>
      <c r="C82" t="str">
        <f>IF(BadRunsEye!$D82="Borderline Pass",BadRunsEye!$A82,0)</f>
        <v>151005_M02641_0034_000000000-AH9ML</v>
      </c>
      <c r="D82">
        <f>IF(BadRunsEye!$D82="Borderline Fail",BadRunsEye!$A82,0)</f>
        <v>0</v>
      </c>
      <c r="E82" t="str">
        <f>IF(OR(BadRunsEye!$D82="Pass",BadRunsEye!$D82="Borderline Pass"),BadRunsEye!$A82,0)</f>
        <v>151005_M02641_0034_000000000-AH9ML</v>
      </c>
      <c r="F82">
        <f>IF(OR(BadRunsEye!$D82="Fail",BadRunsEye!$D82="Borderline Fail"),BadRunsEye!$A82,0)</f>
        <v>0</v>
      </c>
    </row>
    <row r="83" spans="1:6" x14ac:dyDescent="0.3">
      <c r="A83" t="str">
        <f>IF(BadRunsEye!$D83="Pass",BadRunsEye!$A83,0)</f>
        <v>151008_M02641_0035_000000000-AFL73</v>
      </c>
      <c r="B83">
        <f>IF(BadRunsEye!$D83="Fail",BadRunsEye!$A83,0)</f>
        <v>0</v>
      </c>
      <c r="C83">
        <f>IF(BadRunsEye!$D83="Borderline Pass",BadRunsEye!$A83,0)</f>
        <v>0</v>
      </c>
      <c r="D83">
        <f>IF(BadRunsEye!$D83="Borderline Fail",BadRunsEye!$A83,0)</f>
        <v>0</v>
      </c>
      <c r="E83" t="str">
        <f>IF(OR(BadRunsEye!$D83="Pass",BadRunsEye!$D83="Borderline Pass"),BadRunsEye!$A83,0)</f>
        <v>151008_M02641_0035_000000000-AFL73</v>
      </c>
      <c r="F83">
        <f>IF(OR(BadRunsEye!$D83="Fail",BadRunsEye!$D83="Borderline Fail"),BadRunsEye!$A83,0)</f>
        <v>0</v>
      </c>
    </row>
    <row r="84" spans="1:6" x14ac:dyDescent="0.3">
      <c r="A84" t="str">
        <f>IF(BadRunsEye!$D84="Pass",BadRunsEye!$A84,0)</f>
        <v>151013_M02641_0038_000000000-AFLW0</v>
      </c>
      <c r="B84">
        <f>IF(BadRunsEye!$D84="Fail",BadRunsEye!$A84,0)</f>
        <v>0</v>
      </c>
      <c r="C84">
        <f>IF(BadRunsEye!$D84="Borderline Pass",BadRunsEye!$A84,0)</f>
        <v>0</v>
      </c>
      <c r="D84">
        <f>IF(BadRunsEye!$D84="Borderline Fail",BadRunsEye!$A84,0)</f>
        <v>0</v>
      </c>
      <c r="E84" t="str">
        <f>IF(OR(BadRunsEye!$D84="Pass",BadRunsEye!$D84="Borderline Pass"),BadRunsEye!$A84,0)</f>
        <v>151013_M02641_0038_000000000-AFLW0</v>
      </c>
      <c r="F84">
        <f>IF(OR(BadRunsEye!$D84="Fail",BadRunsEye!$D84="Borderline Fail"),BadRunsEye!$A84,0)</f>
        <v>0</v>
      </c>
    </row>
    <row r="85" spans="1:6" x14ac:dyDescent="0.3">
      <c r="A85" t="str">
        <f>IF(BadRunsEye!$D85="Pass",BadRunsEye!$A85,0)</f>
        <v>151014_M02641_0039_000000000-AFLFV</v>
      </c>
      <c r="B85">
        <f>IF(BadRunsEye!$D85="Fail",BadRunsEye!$A85,0)</f>
        <v>0</v>
      </c>
      <c r="C85">
        <f>IF(BadRunsEye!$D85="Borderline Pass",BadRunsEye!$A85,0)</f>
        <v>0</v>
      </c>
      <c r="D85">
        <f>IF(BadRunsEye!$D85="Borderline Fail",BadRunsEye!$A85,0)</f>
        <v>0</v>
      </c>
      <c r="E85" t="str">
        <f>IF(OR(BadRunsEye!$D85="Pass",BadRunsEye!$D85="Borderline Pass"),BadRunsEye!$A85,0)</f>
        <v>151014_M02641_0039_000000000-AFLFV</v>
      </c>
      <c r="F85">
        <f>IF(OR(BadRunsEye!$D85="Fail",BadRunsEye!$D85="Borderline Fail"),BadRunsEye!$A85,0)</f>
        <v>0</v>
      </c>
    </row>
    <row r="86" spans="1:6" x14ac:dyDescent="0.3">
      <c r="A86" t="str">
        <f>IF(BadRunsEye!$D86="Pass",BadRunsEye!$A86,0)</f>
        <v>151015_M00766_0142_000000000-AJD8B</v>
      </c>
      <c r="B86">
        <f>IF(BadRunsEye!$D86="Fail",BadRunsEye!$A86,0)</f>
        <v>0</v>
      </c>
      <c r="C86">
        <f>IF(BadRunsEye!$D86="Borderline Pass",BadRunsEye!$A86,0)</f>
        <v>0</v>
      </c>
      <c r="D86">
        <f>IF(BadRunsEye!$D86="Borderline Fail",BadRunsEye!$A86,0)</f>
        <v>0</v>
      </c>
      <c r="E86" t="str">
        <f>IF(OR(BadRunsEye!$D86="Pass",BadRunsEye!$D86="Borderline Pass"),BadRunsEye!$A86,0)</f>
        <v>151015_M00766_0142_000000000-AJD8B</v>
      </c>
      <c r="F86">
        <f>IF(OR(BadRunsEye!$D86="Fail",BadRunsEye!$D86="Borderline Fail"),BadRunsEye!$A86,0)</f>
        <v>0</v>
      </c>
    </row>
    <row r="87" spans="1:6" x14ac:dyDescent="0.3">
      <c r="A87" t="str">
        <f>IF(BadRunsEye!$D87="Pass",BadRunsEye!$A87,0)</f>
        <v>151021_M02641_0041_000000000-AGHAA</v>
      </c>
      <c r="B87">
        <f>IF(BadRunsEye!$D87="Fail",BadRunsEye!$A87,0)</f>
        <v>0</v>
      </c>
      <c r="C87">
        <f>IF(BadRunsEye!$D87="Borderline Pass",BadRunsEye!$A87,0)</f>
        <v>0</v>
      </c>
      <c r="D87">
        <f>IF(BadRunsEye!$D87="Borderline Fail",BadRunsEye!$A87,0)</f>
        <v>0</v>
      </c>
      <c r="E87" t="str">
        <f>IF(OR(BadRunsEye!$D87="Pass",BadRunsEye!$D87="Borderline Pass"),BadRunsEye!$A87,0)</f>
        <v>151021_M02641_0041_000000000-AGHAA</v>
      </c>
      <c r="F87">
        <f>IF(OR(BadRunsEye!$D87="Fail",BadRunsEye!$D87="Borderline Fail"),BadRunsEye!$A87,0)</f>
        <v>0</v>
      </c>
    </row>
    <row r="88" spans="1:6" x14ac:dyDescent="0.3">
      <c r="A88">
        <f>IF(BadRunsEye!$D88="Pass",BadRunsEye!$A88,0)</f>
        <v>0</v>
      </c>
      <c r="B88">
        <f>IF(BadRunsEye!$D88="Fail",BadRunsEye!$A88,0)</f>
        <v>0</v>
      </c>
      <c r="C88" t="str">
        <f>IF(BadRunsEye!$D88="Borderline Pass",BadRunsEye!$A88,0)</f>
        <v>151022_M00766_0146_000000000-AFN3B</v>
      </c>
      <c r="D88">
        <f>IF(BadRunsEye!$D88="Borderline Fail",BadRunsEye!$A88,0)</f>
        <v>0</v>
      </c>
      <c r="E88" t="str">
        <f>IF(OR(BadRunsEye!$D88="Pass",BadRunsEye!$D88="Borderline Pass"),BadRunsEye!$A88,0)</f>
        <v>151022_M00766_0146_000000000-AFN3B</v>
      </c>
      <c r="F88">
        <f>IF(OR(BadRunsEye!$D88="Fail",BadRunsEye!$D88="Borderline Fail"),BadRunsEye!$A88,0)</f>
        <v>0</v>
      </c>
    </row>
    <row r="89" spans="1:6" x14ac:dyDescent="0.3">
      <c r="A89">
        <f>IF(BadRunsEye!$D89="Pass",BadRunsEye!$A89,0)</f>
        <v>0</v>
      </c>
      <c r="B89">
        <f>IF(BadRunsEye!$D89="Fail",BadRunsEye!$A89,0)</f>
        <v>0</v>
      </c>
      <c r="C89" t="str">
        <f>IF(BadRunsEye!$D89="Borderline Pass",BadRunsEye!$A89,0)</f>
        <v>151023_M00766_0147_000000000-AFN37</v>
      </c>
      <c r="D89">
        <f>IF(BadRunsEye!$D89="Borderline Fail",BadRunsEye!$A89,0)</f>
        <v>0</v>
      </c>
      <c r="E89" t="str">
        <f>IF(OR(BadRunsEye!$D89="Pass",BadRunsEye!$D89="Borderline Pass"),BadRunsEye!$A89,0)</f>
        <v>151023_M00766_0147_000000000-AFN37</v>
      </c>
      <c r="F89">
        <f>IF(OR(BadRunsEye!$D89="Fail",BadRunsEye!$D89="Borderline Fail"),BadRunsEye!$A89,0)</f>
        <v>0</v>
      </c>
    </row>
    <row r="90" spans="1:6" x14ac:dyDescent="0.3">
      <c r="A90" t="str">
        <f>IF(BadRunsEye!$D90="Pass",BadRunsEye!$A90,0)</f>
        <v>151028_M02641_0043_000000000-AFL74</v>
      </c>
      <c r="B90">
        <f>IF(BadRunsEye!$D90="Fail",BadRunsEye!$A90,0)</f>
        <v>0</v>
      </c>
      <c r="C90">
        <f>IF(BadRunsEye!$D90="Borderline Pass",BadRunsEye!$A90,0)</f>
        <v>0</v>
      </c>
      <c r="D90">
        <f>IF(BadRunsEye!$D90="Borderline Fail",BadRunsEye!$A90,0)</f>
        <v>0</v>
      </c>
      <c r="E90" t="str">
        <f>IF(OR(BadRunsEye!$D90="Pass",BadRunsEye!$D90="Borderline Pass"),BadRunsEye!$A90,0)</f>
        <v>151028_M02641_0043_000000000-AFL74</v>
      </c>
      <c r="F90">
        <f>IF(OR(BadRunsEye!$D90="Fail",BadRunsEye!$D90="Borderline Fail"),BadRunsEye!$A90,0)</f>
        <v>0</v>
      </c>
    </row>
    <row r="91" spans="1:6" x14ac:dyDescent="0.3">
      <c r="A91" t="str">
        <f>IF(BadRunsEye!$D91="Pass",BadRunsEye!$A91,0)</f>
        <v>151030_M00766_0150_000000000-AFLDT</v>
      </c>
      <c r="B91">
        <f>IF(BadRunsEye!$D91="Fail",BadRunsEye!$A91,0)</f>
        <v>0</v>
      </c>
      <c r="C91">
        <f>IF(BadRunsEye!$D91="Borderline Pass",BadRunsEye!$A91,0)</f>
        <v>0</v>
      </c>
      <c r="D91">
        <f>IF(BadRunsEye!$D91="Borderline Fail",BadRunsEye!$A91,0)</f>
        <v>0</v>
      </c>
      <c r="E91" t="str">
        <f>IF(OR(BadRunsEye!$D91="Pass",BadRunsEye!$D91="Borderline Pass"),BadRunsEye!$A91,0)</f>
        <v>151030_M00766_0150_000000000-AFLDT</v>
      </c>
      <c r="F91">
        <f>IF(OR(BadRunsEye!$D91="Fail",BadRunsEye!$D91="Borderline Fail"),BadRunsEye!$A91,0)</f>
        <v>0</v>
      </c>
    </row>
    <row r="92" spans="1:6" x14ac:dyDescent="0.3">
      <c r="A92" t="str">
        <f>IF(BadRunsEye!$D92="Pass",BadRunsEye!$A92,0)</f>
        <v>151030_M02641_0044_000000000-AJHLJ</v>
      </c>
      <c r="B92">
        <f>IF(BadRunsEye!$D92="Fail",BadRunsEye!$A92,0)</f>
        <v>0</v>
      </c>
      <c r="C92">
        <f>IF(BadRunsEye!$D92="Borderline Pass",BadRunsEye!$A92,0)</f>
        <v>0</v>
      </c>
      <c r="D92">
        <f>IF(BadRunsEye!$D92="Borderline Fail",BadRunsEye!$A92,0)</f>
        <v>0</v>
      </c>
      <c r="E92" t="str">
        <f>IF(OR(BadRunsEye!$D92="Pass",BadRunsEye!$D92="Borderline Pass"),BadRunsEye!$A92,0)</f>
        <v>151030_M02641_0044_000000000-AJHLJ</v>
      </c>
      <c r="F92">
        <f>IF(OR(BadRunsEye!$D92="Fail",BadRunsEye!$D92="Borderline Fail"),BadRunsEye!$A92,0)</f>
        <v>0</v>
      </c>
    </row>
    <row r="93" spans="1:6" x14ac:dyDescent="0.3">
      <c r="A93" t="str">
        <f>IF(BadRunsEye!$D93="Pass",BadRunsEye!$A93,0)</f>
        <v>151103_M02641_0046_000000000-AJ5Y7</v>
      </c>
      <c r="B93">
        <f>IF(BadRunsEye!$D93="Fail",BadRunsEye!$A93,0)</f>
        <v>0</v>
      </c>
      <c r="C93">
        <f>IF(BadRunsEye!$D93="Borderline Pass",BadRunsEye!$A93,0)</f>
        <v>0</v>
      </c>
      <c r="D93">
        <f>IF(BadRunsEye!$D93="Borderline Fail",BadRunsEye!$A93,0)</f>
        <v>0</v>
      </c>
      <c r="E93" t="str">
        <f>IF(OR(BadRunsEye!$D93="Pass",BadRunsEye!$D93="Borderline Pass"),BadRunsEye!$A93,0)</f>
        <v>151103_M02641_0046_000000000-AJ5Y7</v>
      </c>
      <c r="F93">
        <f>IF(OR(BadRunsEye!$D93="Fail",BadRunsEye!$D93="Borderline Fail"),BadRunsEye!$A93,0)</f>
        <v>0</v>
      </c>
    </row>
    <row r="94" spans="1:6" x14ac:dyDescent="0.3">
      <c r="A94" t="str">
        <f>IF(BadRunsEye!$D94="Pass",BadRunsEye!$A94,0)</f>
        <v>151105_M02641_0047_000000000-AJF4E</v>
      </c>
      <c r="B94">
        <f>IF(BadRunsEye!$D94="Fail",BadRunsEye!$A94,0)</f>
        <v>0</v>
      </c>
      <c r="C94">
        <f>IF(BadRunsEye!$D94="Borderline Pass",BadRunsEye!$A94,0)</f>
        <v>0</v>
      </c>
      <c r="D94">
        <f>IF(BadRunsEye!$D94="Borderline Fail",BadRunsEye!$A94,0)</f>
        <v>0</v>
      </c>
      <c r="E94" t="str">
        <f>IF(OR(BadRunsEye!$D94="Pass",BadRunsEye!$D94="Borderline Pass"),BadRunsEye!$A94,0)</f>
        <v>151105_M02641_0047_000000000-AJF4E</v>
      </c>
      <c r="F94">
        <f>IF(OR(BadRunsEye!$D94="Fail",BadRunsEye!$D94="Borderline Fail"),BadRunsEye!$A94,0)</f>
        <v>0</v>
      </c>
    </row>
    <row r="95" spans="1:6" x14ac:dyDescent="0.3">
      <c r="A95" t="str">
        <f>IF(BadRunsEye!$D95="Pass",BadRunsEye!$A95,0)</f>
        <v>151116_M02641_0050_000000000-AJ6L3</v>
      </c>
      <c r="B95">
        <f>IF(BadRunsEye!$D95="Fail",BadRunsEye!$A95,0)</f>
        <v>0</v>
      </c>
      <c r="C95">
        <f>IF(BadRunsEye!$D95="Borderline Pass",BadRunsEye!$A95,0)</f>
        <v>0</v>
      </c>
      <c r="D95">
        <f>IF(BadRunsEye!$D95="Borderline Fail",BadRunsEye!$A95,0)</f>
        <v>0</v>
      </c>
      <c r="E95" t="str">
        <f>IF(OR(BadRunsEye!$D95="Pass",BadRunsEye!$D95="Borderline Pass"),BadRunsEye!$A95,0)</f>
        <v>151116_M02641_0050_000000000-AJ6L3</v>
      </c>
      <c r="F95">
        <f>IF(OR(BadRunsEye!$D95="Fail",BadRunsEye!$D95="Borderline Fail"),BadRunsEye!$A95,0)</f>
        <v>0</v>
      </c>
    </row>
    <row r="96" spans="1:6" x14ac:dyDescent="0.3">
      <c r="A96">
        <f>IF(BadRunsEye!$D96="Pass",BadRunsEye!$A96,0)</f>
        <v>0</v>
      </c>
      <c r="B96">
        <f>IF(BadRunsEye!$D96="Fail",BadRunsEye!$A96,0)</f>
        <v>0</v>
      </c>
      <c r="C96" t="str">
        <f>IF(BadRunsEye!$D96="Borderline Pass",BadRunsEye!$A96,0)</f>
        <v>151117_M00766_0155_000000000-AJ6LL</v>
      </c>
      <c r="D96">
        <f>IF(BadRunsEye!$D96="Borderline Fail",BadRunsEye!$A96,0)</f>
        <v>0</v>
      </c>
      <c r="E96" t="str">
        <f>IF(OR(BadRunsEye!$D96="Pass",BadRunsEye!$D96="Borderline Pass"),BadRunsEye!$A96,0)</f>
        <v>151117_M00766_0155_000000000-AJ6LL</v>
      </c>
      <c r="F96">
        <f>IF(OR(BadRunsEye!$D96="Fail",BadRunsEye!$D96="Borderline Fail"),BadRunsEye!$A96,0)</f>
        <v>0</v>
      </c>
    </row>
    <row r="97" spans="1:6" x14ac:dyDescent="0.3">
      <c r="A97" t="str">
        <f>IF(BadRunsEye!$D97="Pass",BadRunsEye!$A97,0)</f>
        <v>151117_M02641_0051_000000000-AJF4A</v>
      </c>
      <c r="B97">
        <f>IF(BadRunsEye!$D97="Fail",BadRunsEye!$A97,0)</f>
        <v>0</v>
      </c>
      <c r="C97">
        <f>IF(BadRunsEye!$D97="Borderline Pass",BadRunsEye!$A97,0)</f>
        <v>0</v>
      </c>
      <c r="D97">
        <f>IF(BadRunsEye!$D97="Borderline Fail",BadRunsEye!$A97,0)</f>
        <v>0</v>
      </c>
      <c r="E97" t="str">
        <f>IF(OR(BadRunsEye!$D97="Pass",BadRunsEye!$D97="Borderline Pass"),BadRunsEye!$A97,0)</f>
        <v>151117_M02641_0051_000000000-AJF4A</v>
      </c>
      <c r="F97">
        <f>IF(OR(BadRunsEye!$D97="Fail",BadRunsEye!$D97="Borderline Fail"),BadRunsEye!$A97,0)</f>
        <v>0</v>
      </c>
    </row>
    <row r="98" spans="1:6" x14ac:dyDescent="0.3">
      <c r="A98">
        <f>IF(BadRunsEye!$D98="Pass",BadRunsEye!$A98,0)</f>
        <v>0</v>
      </c>
      <c r="B98">
        <f>IF(BadRunsEye!$D98="Fail",BadRunsEye!$A98,0)</f>
        <v>0</v>
      </c>
      <c r="C98">
        <f>IF(BadRunsEye!$D98="Borderline Pass",BadRunsEye!$A98,0)</f>
        <v>0</v>
      </c>
      <c r="D98" t="str">
        <f>IF(BadRunsEye!$D98="Borderline Fail",BadRunsEye!$A98,0)</f>
        <v>151125_M02641_0053_000000000-AJJ3G</v>
      </c>
      <c r="E98">
        <f>IF(OR(BadRunsEye!$D98="Pass",BadRunsEye!$D98="Borderline Pass"),BadRunsEye!$A98,0)</f>
        <v>0</v>
      </c>
      <c r="F98" t="str">
        <f>IF(OR(BadRunsEye!$D98="Fail",BadRunsEye!$D98="Borderline Fail"),BadRunsEye!$A98,0)</f>
        <v>151125_M02641_0053_000000000-AJJ3G</v>
      </c>
    </row>
    <row r="99" spans="1:6" x14ac:dyDescent="0.3">
      <c r="A99" t="str">
        <f>IF(BadRunsEye!$D99="Pass",BadRunsEye!$A99,0)</f>
        <v>151126_M00766_0159_000000000-AJD7L</v>
      </c>
      <c r="B99">
        <f>IF(BadRunsEye!$D99="Fail",BadRunsEye!$A99,0)</f>
        <v>0</v>
      </c>
      <c r="C99">
        <f>IF(BadRunsEye!$D99="Borderline Pass",BadRunsEye!$A99,0)</f>
        <v>0</v>
      </c>
      <c r="D99">
        <f>IF(BadRunsEye!$D99="Borderline Fail",BadRunsEye!$A99,0)</f>
        <v>0</v>
      </c>
      <c r="E99" t="str">
        <f>IF(OR(BadRunsEye!$D99="Pass",BadRunsEye!$D99="Borderline Pass"),BadRunsEye!$A99,0)</f>
        <v>151126_M00766_0159_000000000-AJD7L</v>
      </c>
      <c r="F99">
        <f>IF(OR(BadRunsEye!$D99="Fail",BadRunsEye!$D99="Borderline Fail"),BadRunsEye!$A99,0)</f>
        <v>0</v>
      </c>
    </row>
    <row r="100" spans="1:6" x14ac:dyDescent="0.3">
      <c r="A100" t="str">
        <f>IF(BadRunsEye!$D100="Pass",BadRunsEye!$A100,0)</f>
        <v>151126_M02641_0054_000000000-AJD7T</v>
      </c>
      <c r="B100">
        <f>IF(BadRunsEye!$D100="Fail",BadRunsEye!$A100,0)</f>
        <v>0</v>
      </c>
      <c r="C100">
        <f>IF(BadRunsEye!$D100="Borderline Pass",BadRunsEye!$A100,0)</f>
        <v>0</v>
      </c>
      <c r="D100">
        <f>IF(BadRunsEye!$D100="Borderline Fail",BadRunsEye!$A100,0)</f>
        <v>0</v>
      </c>
      <c r="E100" t="str">
        <f>IF(OR(BadRunsEye!$D100="Pass",BadRunsEye!$D100="Borderline Pass"),BadRunsEye!$A100,0)</f>
        <v>151126_M02641_0054_000000000-AJD7T</v>
      </c>
      <c r="F100">
        <f>IF(OR(BadRunsEye!$D100="Fail",BadRunsEye!$D100="Borderline Fail"),BadRunsEye!$A100,0)</f>
        <v>0</v>
      </c>
    </row>
    <row r="101" spans="1:6" x14ac:dyDescent="0.3">
      <c r="A101" t="str">
        <f>IF(BadRunsEye!$D101="Pass",BadRunsEye!$A101,0)</f>
        <v>151127_M00766_0161_000000000-AJERP</v>
      </c>
      <c r="B101">
        <f>IF(BadRunsEye!$D101="Fail",BadRunsEye!$A101,0)</f>
        <v>0</v>
      </c>
      <c r="C101">
        <f>IF(BadRunsEye!$D101="Borderline Pass",BadRunsEye!$A101,0)</f>
        <v>0</v>
      </c>
      <c r="D101">
        <f>IF(BadRunsEye!$D101="Borderline Fail",BadRunsEye!$A101,0)</f>
        <v>0</v>
      </c>
      <c r="E101" t="str">
        <f>IF(OR(BadRunsEye!$D101="Pass",BadRunsEye!$D101="Borderline Pass"),BadRunsEye!$A101,0)</f>
        <v>151127_M00766_0161_000000000-AJERP</v>
      </c>
      <c r="F101">
        <f>IF(OR(BadRunsEye!$D101="Fail",BadRunsEye!$D101="Borderline Fail"),BadRunsEye!$A101,0)</f>
        <v>0</v>
      </c>
    </row>
    <row r="102" spans="1:6" x14ac:dyDescent="0.3">
      <c r="A102" t="str">
        <f>IF(BadRunsEye!$D102="Pass",BadRunsEye!$A102,0)</f>
        <v>151201_M02641_0055_000000000-AJ6B2</v>
      </c>
      <c r="B102">
        <f>IF(BadRunsEye!$D102="Fail",BadRunsEye!$A102,0)</f>
        <v>0</v>
      </c>
      <c r="C102">
        <f>IF(BadRunsEye!$D102="Borderline Pass",BadRunsEye!$A102,0)</f>
        <v>0</v>
      </c>
      <c r="D102">
        <f>IF(BadRunsEye!$D102="Borderline Fail",BadRunsEye!$A102,0)</f>
        <v>0</v>
      </c>
      <c r="E102" t="str">
        <f>IF(OR(BadRunsEye!$D102="Pass",BadRunsEye!$D102="Borderline Pass"),BadRunsEye!$A102,0)</f>
        <v>151201_M02641_0055_000000000-AJ6B2</v>
      </c>
      <c r="F102">
        <f>IF(OR(BadRunsEye!$D102="Fail",BadRunsEye!$D102="Borderline Fail"),BadRunsEye!$A102,0)</f>
        <v>0</v>
      </c>
    </row>
    <row r="103" spans="1:6" x14ac:dyDescent="0.3">
      <c r="A103" t="str">
        <f>IF(BadRunsEye!$D103="Pass",BadRunsEye!$A103,0)</f>
        <v>151203_M00766_0165_000000000-AJFAA</v>
      </c>
      <c r="B103">
        <f>IF(BadRunsEye!$D103="Fail",BadRunsEye!$A103,0)</f>
        <v>0</v>
      </c>
      <c r="C103">
        <f>IF(BadRunsEye!$D103="Borderline Pass",BadRunsEye!$A103,0)</f>
        <v>0</v>
      </c>
      <c r="D103">
        <f>IF(BadRunsEye!$D103="Borderline Fail",BadRunsEye!$A103,0)</f>
        <v>0</v>
      </c>
      <c r="E103" t="str">
        <f>IF(OR(BadRunsEye!$D103="Pass",BadRunsEye!$D103="Borderline Pass"),BadRunsEye!$A103,0)</f>
        <v>151203_M00766_0165_000000000-AJFAA</v>
      </c>
      <c r="F103">
        <f>IF(OR(BadRunsEye!$D103="Fail",BadRunsEye!$D103="Borderline Fail"),BadRunsEye!$A103,0)</f>
        <v>0</v>
      </c>
    </row>
    <row r="104" spans="1:6" x14ac:dyDescent="0.3">
      <c r="A104">
        <f>IF(BadRunsEye!$D104="Pass",BadRunsEye!$A104,0)</f>
        <v>0</v>
      </c>
      <c r="B104">
        <f>IF(BadRunsEye!$D104="Fail",BadRunsEye!$A104,0)</f>
        <v>0</v>
      </c>
      <c r="C104">
        <f>IF(BadRunsEye!$D104="Borderline Pass",BadRunsEye!$A104,0)</f>
        <v>0</v>
      </c>
      <c r="D104" t="str">
        <f>IF(BadRunsEye!$D104="Borderline Fail",BadRunsEye!$A104,0)</f>
        <v>151208_M00766_0167_000000000-AJ5JR</v>
      </c>
      <c r="E104">
        <f>IF(OR(BadRunsEye!$D104="Pass",BadRunsEye!$D104="Borderline Pass"),BadRunsEye!$A104,0)</f>
        <v>0</v>
      </c>
      <c r="F104" t="str">
        <f>IF(OR(BadRunsEye!$D104="Fail",BadRunsEye!$D104="Borderline Fail"),BadRunsEye!$A104,0)</f>
        <v>151208_M00766_0167_000000000-AJ5JR</v>
      </c>
    </row>
    <row r="105" spans="1:6" x14ac:dyDescent="0.3">
      <c r="A105" t="str">
        <f>IF(BadRunsEye!$D105="Pass",BadRunsEye!$A105,0)</f>
        <v>151210_M02641_0058_000000000-AJ5YJ</v>
      </c>
      <c r="B105">
        <f>IF(BadRunsEye!$D105="Fail",BadRunsEye!$A105,0)</f>
        <v>0</v>
      </c>
      <c r="C105">
        <f>IF(BadRunsEye!$D105="Borderline Pass",BadRunsEye!$A105,0)</f>
        <v>0</v>
      </c>
      <c r="D105">
        <f>IF(BadRunsEye!$D105="Borderline Fail",BadRunsEye!$A105,0)</f>
        <v>0</v>
      </c>
      <c r="E105" t="str">
        <f>IF(OR(BadRunsEye!$D105="Pass",BadRunsEye!$D105="Borderline Pass"),BadRunsEye!$A105,0)</f>
        <v>151210_M02641_0058_000000000-AJ5YJ</v>
      </c>
      <c r="F105">
        <f>IF(OR(BadRunsEye!$D105="Fail",BadRunsEye!$D105="Borderline Fail"),BadRunsEye!$A105,0)</f>
        <v>0</v>
      </c>
    </row>
    <row r="106" spans="1:6" x14ac:dyDescent="0.3">
      <c r="A106" t="str">
        <f>IF(BadRunsEye!$D106="Pass",BadRunsEye!$A106,0)</f>
        <v>151216_M00766_0170_000000000-ALEAF</v>
      </c>
      <c r="B106">
        <f>IF(BadRunsEye!$D106="Fail",BadRunsEye!$A106,0)</f>
        <v>0</v>
      </c>
      <c r="C106">
        <f>IF(BadRunsEye!$D106="Borderline Pass",BadRunsEye!$A106,0)</f>
        <v>0</v>
      </c>
      <c r="D106">
        <f>IF(BadRunsEye!$D106="Borderline Fail",BadRunsEye!$A106,0)</f>
        <v>0</v>
      </c>
      <c r="E106" t="str">
        <f>IF(OR(BadRunsEye!$D106="Pass",BadRunsEye!$D106="Borderline Pass"),BadRunsEye!$A106,0)</f>
        <v>151216_M00766_0170_000000000-ALEAF</v>
      </c>
      <c r="F106">
        <f>IF(OR(BadRunsEye!$D106="Fail",BadRunsEye!$D106="Borderline Fail"),BadRunsEye!$A106,0)</f>
        <v>0</v>
      </c>
    </row>
    <row r="107" spans="1:6" x14ac:dyDescent="0.3">
      <c r="A107">
        <f>IF(BadRunsEye!$D107="Pass",BadRunsEye!$A107,0)</f>
        <v>0</v>
      </c>
      <c r="B107" t="str">
        <f>IF(BadRunsEye!$D107="Fail",BadRunsEye!$A107,0)</f>
        <v>151217_M02641_0059_000000000-AJFAD</v>
      </c>
      <c r="C107">
        <f>IF(BadRunsEye!$D107="Borderline Pass",BadRunsEye!$A107,0)</f>
        <v>0</v>
      </c>
      <c r="D107">
        <f>IF(BadRunsEye!$D107="Borderline Fail",BadRunsEye!$A107,0)</f>
        <v>0</v>
      </c>
      <c r="E107">
        <f>IF(OR(BadRunsEye!$D107="Pass",BadRunsEye!$D107="Borderline Pass"),BadRunsEye!$A107,0)</f>
        <v>0</v>
      </c>
      <c r="F107" t="str">
        <f>IF(OR(BadRunsEye!$D107="Fail",BadRunsEye!$D107="Borderline Fail"),BadRunsEye!$A107,0)</f>
        <v>151217_M02641_0059_000000000-AJFAD</v>
      </c>
    </row>
    <row r="108" spans="1:6" x14ac:dyDescent="0.3">
      <c r="A108" t="str">
        <f>IF(BadRunsEye!$D108="Pass",BadRunsEye!$A108,0)</f>
        <v>151223_M00766_0172_000000000-AJRMN</v>
      </c>
      <c r="B108">
        <f>IF(BadRunsEye!$D108="Fail",BadRunsEye!$A108,0)</f>
        <v>0</v>
      </c>
      <c r="C108">
        <f>IF(BadRunsEye!$D108="Borderline Pass",BadRunsEye!$A108,0)</f>
        <v>0</v>
      </c>
      <c r="D108">
        <f>IF(BadRunsEye!$D108="Borderline Fail",BadRunsEye!$A108,0)</f>
        <v>0</v>
      </c>
      <c r="E108" t="str">
        <f>IF(OR(BadRunsEye!$D108="Pass",BadRunsEye!$D108="Borderline Pass"),BadRunsEye!$A108,0)</f>
        <v>151223_M00766_0172_000000000-AJRMN</v>
      </c>
      <c r="F108">
        <f>IF(OR(BadRunsEye!$D108="Fail",BadRunsEye!$D108="Borderline Fail"),BadRunsEye!$A108,0)</f>
        <v>0</v>
      </c>
    </row>
    <row r="109" spans="1:6" x14ac:dyDescent="0.3">
      <c r="A109" t="str">
        <f>IF(BadRunsEye!$D109="Pass",BadRunsEye!$A109,0)</f>
        <v>151223_M02641_0060_000000000-AGHV2</v>
      </c>
      <c r="B109">
        <f>IF(BadRunsEye!$D109="Fail",BadRunsEye!$A109,0)</f>
        <v>0</v>
      </c>
      <c r="C109">
        <f>IF(BadRunsEye!$D109="Borderline Pass",BadRunsEye!$A109,0)</f>
        <v>0</v>
      </c>
      <c r="D109">
        <f>IF(BadRunsEye!$D109="Borderline Fail",BadRunsEye!$A109,0)</f>
        <v>0</v>
      </c>
      <c r="E109" t="str">
        <f>IF(OR(BadRunsEye!$D109="Pass",BadRunsEye!$D109="Borderline Pass"),BadRunsEye!$A109,0)</f>
        <v>151223_M02641_0060_000000000-AGHV2</v>
      </c>
      <c r="F109">
        <f>IF(OR(BadRunsEye!$D109="Fail",BadRunsEye!$D109="Borderline Fail"),BadRunsEye!$A109,0)</f>
        <v>0</v>
      </c>
    </row>
    <row r="110" spans="1:6" x14ac:dyDescent="0.3">
      <c r="A110" t="str">
        <f>IF(BadRunsEye!$D110="Pass",BadRunsEye!$A110,0)</f>
        <v>151231_M02641_0061_000000000-AJD8L</v>
      </c>
      <c r="B110">
        <f>IF(BadRunsEye!$D110="Fail",BadRunsEye!$A110,0)</f>
        <v>0</v>
      </c>
      <c r="C110">
        <f>IF(BadRunsEye!$D110="Borderline Pass",BadRunsEye!$A110,0)</f>
        <v>0</v>
      </c>
      <c r="D110">
        <f>IF(BadRunsEye!$D110="Borderline Fail",BadRunsEye!$A110,0)</f>
        <v>0</v>
      </c>
      <c r="E110" t="str">
        <f>IF(OR(BadRunsEye!$D110="Pass",BadRunsEye!$D110="Borderline Pass"),BadRunsEye!$A110,0)</f>
        <v>151231_M02641_0061_000000000-AJD8L</v>
      </c>
      <c r="F110">
        <f>IF(OR(BadRunsEye!$D110="Fail",BadRunsEye!$D110="Borderline Fail"),BadRunsEye!$A110,0)</f>
        <v>0</v>
      </c>
    </row>
    <row r="111" spans="1:6" x14ac:dyDescent="0.3">
      <c r="A111" t="str">
        <f>IF(BadRunsEye!$D111="Pass",BadRunsEye!$A111,0)</f>
        <v>160107_M00766_0175_000000000-AH6C3</v>
      </c>
      <c r="B111">
        <f>IF(BadRunsEye!$D111="Fail",BadRunsEye!$A111,0)</f>
        <v>0</v>
      </c>
      <c r="C111">
        <f>IF(BadRunsEye!$D111="Borderline Pass",BadRunsEye!$A111,0)</f>
        <v>0</v>
      </c>
      <c r="D111">
        <f>IF(BadRunsEye!$D111="Borderline Fail",BadRunsEye!$A111,0)</f>
        <v>0</v>
      </c>
      <c r="E111" t="str">
        <f>IF(OR(BadRunsEye!$D111="Pass",BadRunsEye!$D111="Borderline Pass"),BadRunsEye!$A111,0)</f>
        <v>160107_M00766_0175_000000000-AH6C3</v>
      </c>
      <c r="F111">
        <f>IF(OR(BadRunsEye!$D111="Fail",BadRunsEye!$D111="Borderline Fail"),BadRunsEye!$A111,0)</f>
        <v>0</v>
      </c>
    </row>
    <row r="112" spans="1:6" x14ac:dyDescent="0.3">
      <c r="A112">
        <f>IF(BadRunsEye!$D112="Pass",BadRunsEye!$A112,0)</f>
        <v>0</v>
      </c>
      <c r="B112" t="str">
        <f>IF(BadRunsEye!$D112="Fail",BadRunsEye!$A112,0)</f>
        <v>160108_M00766_0176_000000000-AJDAJ</v>
      </c>
      <c r="C112">
        <f>IF(BadRunsEye!$D112="Borderline Pass",BadRunsEye!$A112,0)</f>
        <v>0</v>
      </c>
      <c r="D112">
        <f>IF(BadRunsEye!$D112="Borderline Fail",BadRunsEye!$A112,0)</f>
        <v>0</v>
      </c>
      <c r="E112">
        <f>IF(OR(BadRunsEye!$D112="Pass",BadRunsEye!$D112="Borderline Pass"),BadRunsEye!$A112,0)</f>
        <v>0</v>
      </c>
      <c r="F112" t="str">
        <f>IF(OR(BadRunsEye!$D112="Fail",BadRunsEye!$D112="Borderline Fail"),BadRunsEye!$A112,0)</f>
        <v>160108_M00766_0176_000000000-AJDAJ</v>
      </c>
    </row>
    <row r="113" spans="1:6" x14ac:dyDescent="0.3">
      <c r="A113" t="str">
        <f>IF(BadRunsEye!$D113="Pass",BadRunsEye!$A113,0)</f>
        <v>160114_M00766_0177_000000000-ALYTH</v>
      </c>
      <c r="B113">
        <f>IF(BadRunsEye!$D113="Fail",BadRunsEye!$A113,0)</f>
        <v>0</v>
      </c>
      <c r="C113">
        <f>IF(BadRunsEye!$D113="Borderline Pass",BadRunsEye!$A113,0)</f>
        <v>0</v>
      </c>
      <c r="D113">
        <f>IF(BadRunsEye!$D113="Borderline Fail",BadRunsEye!$A113,0)</f>
        <v>0</v>
      </c>
      <c r="E113" t="str">
        <f>IF(OR(BadRunsEye!$D113="Pass",BadRunsEye!$D113="Borderline Pass"),BadRunsEye!$A113,0)</f>
        <v>160114_M00766_0177_000000000-ALYTH</v>
      </c>
      <c r="F113">
        <f>IF(OR(BadRunsEye!$D113="Fail",BadRunsEye!$D113="Borderline Fail"),BadRunsEye!$A113,0)</f>
        <v>0</v>
      </c>
    </row>
    <row r="114" spans="1:6" x14ac:dyDescent="0.3">
      <c r="A114" t="str">
        <f>IF(BadRunsEye!$D114="Pass",BadRunsEye!$A114,0)</f>
        <v>160114_M02641_0065_000000000-ALRU0</v>
      </c>
      <c r="B114">
        <f>IF(BadRunsEye!$D114="Fail",BadRunsEye!$A114,0)</f>
        <v>0</v>
      </c>
      <c r="C114">
        <f>IF(BadRunsEye!$D114="Borderline Pass",BadRunsEye!$A114,0)</f>
        <v>0</v>
      </c>
      <c r="D114">
        <f>IF(BadRunsEye!$D114="Borderline Fail",BadRunsEye!$A114,0)</f>
        <v>0</v>
      </c>
      <c r="E114" t="str">
        <f>IF(OR(BadRunsEye!$D114="Pass",BadRunsEye!$D114="Borderline Pass"),BadRunsEye!$A114,0)</f>
        <v>160114_M02641_0065_000000000-ALRU0</v>
      </c>
      <c r="F114">
        <f>IF(OR(BadRunsEye!$D114="Fail",BadRunsEye!$D114="Borderline Fail"),BadRunsEye!$A114,0)</f>
        <v>0</v>
      </c>
    </row>
    <row r="115" spans="1:6" x14ac:dyDescent="0.3">
      <c r="A115" t="str">
        <f>IF(BadRunsEye!$D115="Pass",BadRunsEye!$A115,0)</f>
        <v>160128_M02641_0070_000000000-ALAGE</v>
      </c>
      <c r="B115">
        <f>IF(BadRunsEye!$D115="Fail",BadRunsEye!$A115,0)</f>
        <v>0</v>
      </c>
      <c r="C115">
        <f>IF(BadRunsEye!$D115="Borderline Pass",BadRunsEye!$A115,0)</f>
        <v>0</v>
      </c>
      <c r="D115">
        <f>IF(BadRunsEye!$D115="Borderline Fail",BadRunsEye!$A115,0)</f>
        <v>0</v>
      </c>
      <c r="E115" t="str">
        <f>IF(OR(BadRunsEye!$D115="Pass",BadRunsEye!$D115="Borderline Pass"),BadRunsEye!$A115,0)</f>
        <v>160128_M02641_0070_000000000-ALAGE</v>
      </c>
      <c r="F115">
        <f>IF(OR(BadRunsEye!$D115="Fail",BadRunsEye!$D115="Borderline Fail"),BadRunsEye!$A115,0)</f>
        <v>0</v>
      </c>
    </row>
    <row r="116" spans="1:6" x14ac:dyDescent="0.3">
      <c r="A116" t="str">
        <f>IF(BadRunsEye!$D116="Pass",BadRunsEye!$A116,0)</f>
        <v>160129_M00766_0003_000000000-ALAH0</v>
      </c>
      <c r="B116">
        <f>IF(BadRunsEye!$D116="Fail",BadRunsEye!$A116,0)</f>
        <v>0</v>
      </c>
      <c r="C116">
        <f>IF(BadRunsEye!$D116="Borderline Pass",BadRunsEye!$A116,0)</f>
        <v>0</v>
      </c>
      <c r="D116">
        <f>IF(BadRunsEye!$D116="Borderline Fail",BadRunsEye!$A116,0)</f>
        <v>0</v>
      </c>
      <c r="E116" t="str">
        <f>IF(OR(BadRunsEye!$D116="Pass",BadRunsEye!$D116="Borderline Pass"),BadRunsEye!$A116,0)</f>
        <v>160129_M00766_0003_000000000-ALAH0</v>
      </c>
      <c r="F116">
        <f>IF(OR(BadRunsEye!$D116="Fail",BadRunsEye!$D116="Borderline Fail"),BadRunsEye!$A116,0)</f>
        <v>0</v>
      </c>
    </row>
    <row r="117" spans="1:6" x14ac:dyDescent="0.3">
      <c r="A117" t="str">
        <f>IF(BadRunsEye!$D117="Pass",BadRunsEye!$A117,0)</f>
        <v>160129_M02641_0071_000000000-AMC8N</v>
      </c>
      <c r="B117">
        <f>IF(BadRunsEye!$D117="Fail",BadRunsEye!$A117,0)</f>
        <v>0</v>
      </c>
      <c r="C117">
        <f>IF(BadRunsEye!$D117="Borderline Pass",BadRunsEye!$A117,0)</f>
        <v>0</v>
      </c>
      <c r="D117">
        <f>IF(BadRunsEye!$D117="Borderline Fail",BadRunsEye!$A117,0)</f>
        <v>0</v>
      </c>
      <c r="E117" t="str">
        <f>IF(OR(BadRunsEye!$D117="Pass",BadRunsEye!$D117="Borderline Pass"),BadRunsEye!$A117,0)</f>
        <v>160129_M02641_0071_000000000-AMC8N</v>
      </c>
      <c r="F117">
        <f>IF(OR(BadRunsEye!$D117="Fail",BadRunsEye!$D117="Borderline Fail"),BadRunsEye!$A117,0)</f>
        <v>0</v>
      </c>
    </row>
    <row r="118" spans="1:6" x14ac:dyDescent="0.3">
      <c r="A118">
        <f>IF(BadRunsEye!$D118="Pass",BadRunsEye!$A118,0)</f>
        <v>0</v>
      </c>
      <c r="B118">
        <f>IF(BadRunsEye!$D118="Fail",BadRunsEye!$A118,0)</f>
        <v>0</v>
      </c>
      <c r="C118" t="str">
        <f>IF(BadRunsEye!$D118="Borderline Pass",BadRunsEye!$A118,0)</f>
        <v>160206_M00766_0005_000000000-ALYU1</v>
      </c>
      <c r="D118">
        <f>IF(BadRunsEye!$D118="Borderline Fail",BadRunsEye!$A118,0)</f>
        <v>0</v>
      </c>
      <c r="E118" t="str">
        <f>IF(OR(BadRunsEye!$D118="Pass",BadRunsEye!$D118="Borderline Pass"),BadRunsEye!$A118,0)</f>
        <v>160206_M00766_0005_000000000-ALYU1</v>
      </c>
      <c r="F118">
        <f>IF(OR(BadRunsEye!$D118="Fail",BadRunsEye!$D118="Borderline Fail"),BadRunsEye!$A118,0)</f>
        <v>0</v>
      </c>
    </row>
    <row r="119" spans="1:6" x14ac:dyDescent="0.3">
      <c r="A119" t="str">
        <f>IF(BadRunsEye!$D119="Pass",BadRunsEye!$A119,0)</f>
        <v>160206_M02641_0074_000000000-AL604</v>
      </c>
      <c r="B119">
        <f>IF(BadRunsEye!$D119="Fail",BadRunsEye!$A119,0)</f>
        <v>0</v>
      </c>
      <c r="C119">
        <f>IF(BadRunsEye!$D119="Borderline Pass",BadRunsEye!$A119,0)</f>
        <v>0</v>
      </c>
      <c r="D119">
        <f>IF(BadRunsEye!$D119="Borderline Fail",BadRunsEye!$A119,0)</f>
        <v>0</v>
      </c>
      <c r="E119" t="str">
        <f>IF(OR(BadRunsEye!$D119="Pass",BadRunsEye!$D119="Borderline Pass"),BadRunsEye!$A119,0)</f>
        <v>160206_M02641_0074_000000000-AL604</v>
      </c>
      <c r="F119">
        <f>IF(OR(BadRunsEye!$D119="Fail",BadRunsEye!$D119="Borderline Fail"),BadRunsEye!$A119,0)</f>
        <v>0</v>
      </c>
    </row>
    <row r="120" spans="1:6" x14ac:dyDescent="0.3">
      <c r="A120">
        <f>IF(BadRunsEye!$D120="Pass",BadRunsEye!$A120,0)</f>
        <v>0</v>
      </c>
      <c r="B120">
        <f>IF(BadRunsEye!$D120="Fail",BadRunsEye!$A120,0)</f>
        <v>0</v>
      </c>
      <c r="C120">
        <f>IF(BadRunsEye!$D120="Borderline Pass",BadRunsEye!$A120,0)</f>
        <v>0</v>
      </c>
      <c r="D120" t="str">
        <f>IF(BadRunsEye!$D120="Borderline Fail",BadRunsEye!$A120,0)</f>
        <v>160209_M00766_0007_000000000-AMERJ</v>
      </c>
      <c r="E120">
        <f>IF(OR(BadRunsEye!$D120="Pass",BadRunsEye!$D120="Borderline Pass"),BadRunsEye!$A120,0)</f>
        <v>0</v>
      </c>
      <c r="F120" t="str">
        <f>IF(OR(BadRunsEye!$D120="Fail",BadRunsEye!$D120="Borderline Fail"),BadRunsEye!$A120,0)</f>
        <v>160209_M00766_0007_000000000-AMERJ</v>
      </c>
    </row>
    <row r="121" spans="1:6" x14ac:dyDescent="0.3">
      <c r="A121" t="str">
        <f>IF(BadRunsEye!$D121="Pass",BadRunsEye!$A121,0)</f>
        <v>160216_M00766_0009_000000000-AL73W</v>
      </c>
      <c r="B121">
        <f>IF(BadRunsEye!$D121="Fail",BadRunsEye!$A121,0)</f>
        <v>0</v>
      </c>
      <c r="C121">
        <f>IF(BadRunsEye!$D121="Borderline Pass",BadRunsEye!$A121,0)</f>
        <v>0</v>
      </c>
      <c r="D121">
        <f>IF(BadRunsEye!$D121="Borderline Fail",BadRunsEye!$A121,0)</f>
        <v>0</v>
      </c>
      <c r="E121" t="str">
        <f>IF(OR(BadRunsEye!$D121="Pass",BadRunsEye!$D121="Borderline Pass"),BadRunsEye!$A121,0)</f>
        <v>160216_M00766_0009_000000000-AL73W</v>
      </c>
      <c r="F121">
        <f>IF(OR(BadRunsEye!$D121="Fail",BadRunsEye!$D121="Borderline Fail"),BadRunsEye!$A121,0)</f>
        <v>0</v>
      </c>
    </row>
    <row r="122" spans="1:6" x14ac:dyDescent="0.3">
      <c r="A122">
        <f>IF(BadRunsEye!$D122="Pass",BadRunsEye!$A122,0)</f>
        <v>0</v>
      </c>
      <c r="B122" t="str">
        <f>IF(BadRunsEye!$D122="Fail",BadRunsEye!$A122,0)</f>
        <v>160219_M00766_0011_000000000-AL6GM</v>
      </c>
      <c r="C122">
        <f>IF(BadRunsEye!$D122="Borderline Pass",BadRunsEye!$A122,0)</f>
        <v>0</v>
      </c>
      <c r="D122">
        <f>IF(BadRunsEye!$D122="Borderline Fail",BadRunsEye!$A122,0)</f>
        <v>0</v>
      </c>
      <c r="E122">
        <f>IF(OR(BadRunsEye!$D122="Pass",BadRunsEye!$D122="Borderline Pass"),BadRunsEye!$A122,0)</f>
        <v>0</v>
      </c>
      <c r="F122" t="str">
        <f>IF(OR(BadRunsEye!$D122="Fail",BadRunsEye!$D122="Borderline Fail"),BadRunsEye!$A122,0)</f>
        <v>160219_M00766_0011_000000000-AL6GM</v>
      </c>
    </row>
    <row r="123" spans="1:6" x14ac:dyDescent="0.3">
      <c r="A123" t="str">
        <f>IF(BadRunsEye!$D123="Pass",BadRunsEye!$A123,0)</f>
        <v>160220_M02641_0081_000000000-AMETF</v>
      </c>
      <c r="B123">
        <f>IF(BadRunsEye!$D123="Fail",BadRunsEye!$A123,0)</f>
        <v>0</v>
      </c>
      <c r="C123">
        <f>IF(BadRunsEye!$D123="Borderline Pass",BadRunsEye!$A123,0)</f>
        <v>0</v>
      </c>
      <c r="D123">
        <f>IF(BadRunsEye!$D123="Borderline Fail",BadRunsEye!$A123,0)</f>
        <v>0</v>
      </c>
      <c r="E123" t="str">
        <f>IF(OR(BadRunsEye!$D123="Pass",BadRunsEye!$D123="Borderline Pass"),BadRunsEye!$A123,0)</f>
        <v>160220_M02641_0081_000000000-AMETF</v>
      </c>
      <c r="F123">
        <f>IF(OR(BadRunsEye!$D123="Fail",BadRunsEye!$D123="Borderline Fail"),BadRunsEye!$A123,0)</f>
        <v>0</v>
      </c>
    </row>
    <row r="124" spans="1:6" x14ac:dyDescent="0.3">
      <c r="A124" t="str">
        <f>IF(BadRunsEye!$D124="Pass",BadRunsEye!$A124,0)</f>
        <v>160223_M00766_0012_000000000-AL5YC</v>
      </c>
      <c r="B124">
        <f>IF(BadRunsEye!$D124="Fail",BadRunsEye!$A124,0)</f>
        <v>0</v>
      </c>
      <c r="C124">
        <f>IF(BadRunsEye!$D124="Borderline Pass",BadRunsEye!$A124,0)</f>
        <v>0</v>
      </c>
      <c r="D124">
        <f>IF(BadRunsEye!$D124="Borderline Fail",BadRunsEye!$A124,0)</f>
        <v>0</v>
      </c>
      <c r="E124" t="str">
        <f>IF(OR(BadRunsEye!$D124="Pass",BadRunsEye!$D124="Borderline Pass"),BadRunsEye!$A124,0)</f>
        <v>160223_M00766_0012_000000000-AL5YC</v>
      </c>
      <c r="F124">
        <f>IF(OR(BadRunsEye!$D124="Fail",BadRunsEye!$D124="Borderline Fail"),BadRunsEye!$A124,0)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"/>
  <sheetViews>
    <sheetView workbookViewId="0">
      <selection activeCell="J12" sqref="J12"/>
    </sheetView>
  </sheetViews>
  <sheetFormatPr defaultRowHeight="14.4" x14ac:dyDescent="0.3"/>
  <sheetData>
    <row r="6" spans="4:4" x14ac:dyDescent="0.3">
      <c r="D6" t="s">
        <v>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opLeftCell="L148" zoomScale="75" zoomScaleNormal="75" workbookViewId="0">
      <selection activeCell="M162" sqref="M162"/>
    </sheetView>
  </sheetViews>
  <sheetFormatPr defaultRowHeight="14.4" x14ac:dyDescent="0.3"/>
  <cols>
    <col min="1" max="1" width="41.88671875" style="5" bestFit="1" customWidth="1"/>
    <col min="2" max="2" width="41.44140625" style="5" bestFit="1" customWidth="1"/>
    <col min="3" max="3" width="9.88671875" bestFit="1" customWidth="1"/>
    <col min="4" max="4" width="41.88671875" bestFit="1" customWidth="1"/>
    <col min="5" max="5" width="11.6640625" bestFit="1" customWidth="1"/>
    <col min="6" max="6" width="20.6640625" bestFit="1" customWidth="1"/>
    <col min="12" max="12" width="41.6640625" bestFit="1" customWidth="1"/>
    <col min="13" max="13" width="41.88671875" bestFit="1" customWidth="1"/>
    <col min="14" max="14" width="9.88671875" bestFit="1" customWidth="1"/>
    <col min="15" max="15" width="41.88671875" bestFit="1" customWidth="1"/>
    <col min="16" max="16" width="11.6640625" bestFit="1" customWidth="1"/>
    <col min="17" max="17" width="19.33203125" bestFit="1" customWidth="1"/>
    <col min="18" max="19" width="32.5546875" bestFit="1" customWidth="1"/>
    <col min="20" max="23" width="29.88671875" bestFit="1" customWidth="1"/>
  </cols>
  <sheetData>
    <row r="1" spans="1:27" x14ac:dyDescent="0.3">
      <c r="A1" s="5" t="s">
        <v>388</v>
      </c>
      <c r="B1" s="5" t="s">
        <v>385</v>
      </c>
      <c r="C1" t="s">
        <v>389</v>
      </c>
      <c r="D1" t="s">
        <v>390</v>
      </c>
      <c r="E1" t="s">
        <v>391</v>
      </c>
      <c r="F1" t="s">
        <v>392</v>
      </c>
      <c r="H1" t="s">
        <v>393</v>
      </c>
      <c r="I1" t="s">
        <v>394</v>
      </c>
      <c r="J1" t="s">
        <v>395</v>
      </c>
      <c r="K1" t="s">
        <v>396</v>
      </c>
      <c r="L1" t="s">
        <v>397</v>
      </c>
      <c r="M1" t="s">
        <v>386</v>
      </c>
      <c r="N1" t="s">
        <v>389</v>
      </c>
      <c r="O1" t="s">
        <v>390</v>
      </c>
      <c r="P1" t="s">
        <v>391</v>
      </c>
      <c r="Q1" t="s">
        <v>398</v>
      </c>
      <c r="R1" t="s">
        <v>399</v>
      </c>
    </row>
    <row r="2" spans="1:27" x14ac:dyDescent="0.3">
      <c r="A2" s="5">
        <f>IF(AnalyData!$AJ2="pass",AnalyData!$A2,0)</f>
        <v>0</v>
      </c>
      <c r="B2" s="5">
        <f>IF(OR(BadRunsEye!$D2="Pass",BadRunsEye!$D2="Borderline Pass"),BadRunsEye!$A2,0)</f>
        <v>0</v>
      </c>
      <c r="C2" t="str">
        <f>IF(A2=B2,"same","diff")</f>
        <v>same</v>
      </c>
      <c r="H2" t="str">
        <f>IF(AND(L2&lt;&gt;0,M2=0),"yes","no")</f>
        <v>no</v>
      </c>
      <c r="I2" t="str">
        <f>IF(AND(L2=0,M2&lt;&gt;0),"yes","no")</f>
        <v>no</v>
      </c>
      <c r="J2" t="str">
        <f>IF(AND(L2&lt;&gt;0,M2&lt;&gt;0),"yes","no")</f>
        <v>yes</v>
      </c>
      <c r="K2" s="6" t="str">
        <f>IF(AND(L2=0,M2=0),"yes","no")</f>
        <v>no</v>
      </c>
      <c r="L2" t="str">
        <f>IF(AnalyData!$AJ2="fail",AnalyData!$A2,0)</f>
        <v>121009_M00766_0002_000000000-A1U6P</v>
      </c>
      <c r="M2" t="str">
        <f>IF(OR(BadRunsEye!$D2="Fail",BadRunsEye!$D2="Borderline Fail"),BadRunsEye!$A2,0)</f>
        <v>121009_M00766_0002_000000000-A1U6P</v>
      </c>
      <c r="N2" t="str">
        <f>IF(L2=M2,"same","diff")</f>
        <v>same</v>
      </c>
    </row>
    <row r="3" spans="1:27" x14ac:dyDescent="0.3">
      <c r="A3" s="5">
        <f>IF(AnalyData!$AJ3="pass",AnalyData!$A3,0)</f>
        <v>0</v>
      </c>
      <c r="B3" s="5">
        <f>IF(OR(BadRunsEye!$D3="Pass",BadRunsEye!$D3="Borderline Pass"),BadRunsEye!$A3,0)</f>
        <v>0</v>
      </c>
      <c r="C3" t="str">
        <f t="shared" ref="C3:C66" si="0">IF(A3=B3,"same","diff")</f>
        <v>same</v>
      </c>
      <c r="H3" t="str">
        <f t="shared" ref="H3:H66" si="1">IF(AND(L3&lt;&gt;0,M3=0),"yes","no")</f>
        <v>no</v>
      </c>
      <c r="I3" t="str">
        <f t="shared" ref="I3:I66" si="2">IF(AND(L3=0,M3&lt;&gt;0),"yes","no")</f>
        <v>no</v>
      </c>
      <c r="J3" t="str">
        <f t="shared" ref="J3:J66" si="3">IF(AND(L3&lt;&gt;0,M3&lt;&gt;0),"yes","no")</f>
        <v>yes</v>
      </c>
      <c r="K3" s="6" t="str">
        <f t="shared" ref="K3:K66" si="4">IF(AND(L3=0,M3=0),"yes","no")</f>
        <v>no</v>
      </c>
      <c r="L3" t="str">
        <f>IF(AnalyData!$AJ3="fail",AnalyData!$A3,0)</f>
        <v>130206_M00766_0002_000000000-A23JM</v>
      </c>
      <c r="M3" t="str">
        <f>IF(OR(BadRunsEye!$D3="Fail",BadRunsEye!$D3="Borderline Fail"),BadRunsEye!$A3,0)</f>
        <v>130206_M00766_0002_000000000-A23JM</v>
      </c>
      <c r="N3" t="str">
        <f t="shared" ref="N3:N66" si="5">IF(L3=M3,"same","diff")</f>
        <v>same</v>
      </c>
    </row>
    <row r="4" spans="1:27" x14ac:dyDescent="0.3">
      <c r="A4" s="5">
        <f>IF(AnalyData!$AJ4="pass",AnalyData!$A4,0)</f>
        <v>0</v>
      </c>
      <c r="B4" s="5">
        <f>IF(OR(BadRunsEye!$D4="Pass",BadRunsEye!$D4="Borderline Pass"),BadRunsEye!$A4,0)</f>
        <v>0</v>
      </c>
      <c r="C4" t="str">
        <f t="shared" si="0"/>
        <v>same</v>
      </c>
      <c r="H4" t="str">
        <f t="shared" si="1"/>
        <v>no</v>
      </c>
      <c r="I4" t="str">
        <f t="shared" si="2"/>
        <v>no</v>
      </c>
      <c r="J4" t="str">
        <f t="shared" si="3"/>
        <v>yes</v>
      </c>
      <c r="K4" s="6" t="str">
        <f t="shared" si="4"/>
        <v>no</v>
      </c>
      <c r="L4" t="str">
        <f>IF(AnalyData!$AJ4="fail",AnalyData!$A4,0)</f>
        <v>130618_M00766_0019_000000000-A4FEU</v>
      </c>
      <c r="M4" t="str">
        <f>IF(OR(BadRunsEye!$D4="Fail",BadRunsEye!$D4="Borderline Fail"),BadRunsEye!$A4,0)</f>
        <v>130618_M00766_0019_000000000-A4FEU</v>
      </c>
      <c r="N4" t="str">
        <f t="shared" si="5"/>
        <v>same</v>
      </c>
    </row>
    <row r="5" spans="1:27" x14ac:dyDescent="0.3">
      <c r="A5" s="5" t="str">
        <f>IF(AnalyData!$AJ5="pass",AnalyData!$A5,0)</f>
        <v>130624_M00766_0021_000000000-A53PT</v>
      </c>
      <c r="B5" s="5" t="str">
        <f>IF(OR(BadRunsEye!$D5="Pass",BadRunsEye!$D5="Borderline Pass"),BadRunsEye!$A5,0)</f>
        <v>130624_M00766_0021_000000000-A53PT</v>
      </c>
      <c r="C5" t="str">
        <f t="shared" si="0"/>
        <v>same</v>
      </c>
      <c r="H5" t="str">
        <f t="shared" si="1"/>
        <v>no</v>
      </c>
      <c r="I5" t="str">
        <f t="shared" si="2"/>
        <v>no</v>
      </c>
      <c r="J5" s="6" t="str">
        <f t="shared" si="3"/>
        <v>no</v>
      </c>
      <c r="K5" t="str">
        <f t="shared" si="4"/>
        <v>yes</v>
      </c>
      <c r="L5">
        <f>IF(AnalyData!$AJ5="fail",AnalyData!$A5,0)</f>
        <v>0</v>
      </c>
      <c r="M5">
        <f>IF(OR(BadRunsEye!$D5="Fail",BadRunsEye!$D5="Borderline Fail"),BadRunsEye!$A5,0)</f>
        <v>0</v>
      </c>
      <c r="N5" t="str">
        <f t="shared" si="5"/>
        <v>same</v>
      </c>
      <c r="R5" t="s">
        <v>400</v>
      </c>
      <c r="S5" t="s">
        <v>401</v>
      </c>
      <c r="T5" t="s">
        <v>402</v>
      </c>
      <c r="U5" s="7" t="s">
        <v>403</v>
      </c>
    </row>
    <row r="6" spans="1:27" x14ac:dyDescent="0.3">
      <c r="A6" s="8">
        <f>IF(AnalyData!$AJ6="pass",AnalyData!$A6,0)</f>
        <v>0</v>
      </c>
      <c r="B6" s="8" t="str">
        <f>IF(OR(BadRunsEye!$D6="Pass",BadRunsEye!$D6="Borderline Pass"),BadRunsEye!$A6,0)</f>
        <v>130712_M00766_0024_000000000-A5AVV</v>
      </c>
      <c r="C6" s="8" t="str">
        <f t="shared" si="0"/>
        <v>diff</v>
      </c>
      <c r="D6" s="8" t="s">
        <v>59</v>
      </c>
      <c r="E6" s="8" t="str">
        <f>IF(D6=FailsPassesManual!C6,"yes","no")</f>
        <v>yes</v>
      </c>
      <c r="F6" s="8" t="str">
        <f t="shared" ref="F6:F67" si="6">IF(D6=A6,"yes","no")</f>
        <v>no</v>
      </c>
      <c r="H6" s="9" t="str">
        <f t="shared" si="1"/>
        <v>yes</v>
      </c>
      <c r="I6" t="str">
        <f t="shared" si="2"/>
        <v>no</v>
      </c>
      <c r="J6" t="str">
        <f t="shared" si="3"/>
        <v>no</v>
      </c>
      <c r="K6" s="9" t="str">
        <f t="shared" si="4"/>
        <v>no</v>
      </c>
      <c r="L6" s="8" t="str">
        <f>IF(AnalyData!$AJ6="fail",AnalyData!$A6,0)</f>
        <v>130712_M00766_0024_000000000-A5AVV</v>
      </c>
      <c r="M6" s="8">
        <f>IF(OR(BadRunsEye!$D6="Fail",BadRunsEye!$D6="Borderline Fail"),BadRunsEye!$A6,0)</f>
        <v>0</v>
      </c>
      <c r="N6" s="8" t="str">
        <f t="shared" si="5"/>
        <v>diff</v>
      </c>
      <c r="O6" s="8" t="s">
        <v>59</v>
      </c>
      <c r="P6" s="8" t="str">
        <f>IF(O6=FailsPassesManual!D6,"yes","no")</f>
        <v>no</v>
      </c>
      <c r="Q6" s="8" t="str">
        <f t="shared" ref="Q6" si="7">IF(O6=L6,"yes","no")</f>
        <v>yes</v>
      </c>
      <c r="R6" s="10" t="s">
        <v>403</v>
      </c>
      <c r="S6" s="11" t="s">
        <v>404</v>
      </c>
      <c r="T6" s="8"/>
      <c r="U6" s="8"/>
      <c r="V6" s="8"/>
      <c r="W6" s="8"/>
    </row>
    <row r="7" spans="1:27" x14ac:dyDescent="0.3">
      <c r="A7" s="5" t="str">
        <f>IF(AnalyData!$AJ7="pass",AnalyData!$A7,0)</f>
        <v>130817_M00766_0037_000000000-A4EDD</v>
      </c>
      <c r="B7" s="5" t="str">
        <f>IF(OR(BadRunsEye!$D7="Pass",BadRunsEye!$D7="Borderline Pass"),BadRunsEye!$A7,0)</f>
        <v>130817_M00766_0037_000000000-A4EDD</v>
      </c>
      <c r="C7" s="5" t="str">
        <f t="shared" si="0"/>
        <v>same</v>
      </c>
      <c r="D7" s="5"/>
      <c r="E7" s="5"/>
      <c r="F7" s="5"/>
      <c r="H7" t="str">
        <f t="shared" si="1"/>
        <v>no</v>
      </c>
      <c r="I7" t="str">
        <f t="shared" si="2"/>
        <v>no</v>
      </c>
      <c r="J7" t="str">
        <f t="shared" si="3"/>
        <v>no</v>
      </c>
      <c r="K7" s="6" t="str">
        <f t="shared" si="4"/>
        <v>yes</v>
      </c>
      <c r="L7" s="5">
        <f>IF(AnalyData!$AJ7="fail",AnalyData!$A7,0)</f>
        <v>0</v>
      </c>
      <c r="M7" s="5">
        <f>IF(OR(BadRunsEye!$D7="Fail",BadRunsEye!$D7="Borderline Fail"),BadRunsEye!$A7,0)</f>
        <v>0</v>
      </c>
      <c r="N7" s="5" t="str">
        <f t="shared" si="5"/>
        <v>same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5" t="str">
        <f>IF(AnalyData!$AJ8="pass",AnalyData!$A8,0)</f>
        <v>130913_M00766_0049_000000000-A5B0E</v>
      </c>
      <c r="B8" s="5" t="str">
        <f>IF(OR(BadRunsEye!$D8="Pass",BadRunsEye!$D8="Borderline Pass"),BadRunsEye!$A8,0)</f>
        <v>130913_M00766_0049_000000000-A5B0E</v>
      </c>
      <c r="C8" s="5" t="str">
        <f t="shared" si="0"/>
        <v>same</v>
      </c>
      <c r="D8" s="5"/>
      <c r="E8" s="5"/>
      <c r="F8" s="5"/>
      <c r="H8" t="str">
        <f t="shared" si="1"/>
        <v>no</v>
      </c>
      <c r="I8" t="str">
        <f t="shared" si="2"/>
        <v>no</v>
      </c>
      <c r="J8" t="str">
        <f t="shared" si="3"/>
        <v>no</v>
      </c>
      <c r="K8" s="6" t="str">
        <f t="shared" si="4"/>
        <v>yes</v>
      </c>
      <c r="L8" s="5">
        <f>IF(AnalyData!$AJ8="fail",AnalyData!$A8,0)</f>
        <v>0</v>
      </c>
      <c r="M8" s="5">
        <f>IF(OR(BadRunsEye!$D8="Fail",BadRunsEye!$D8="Borderline Fail"),BadRunsEye!$A8,0)</f>
        <v>0</v>
      </c>
      <c r="N8" s="5" t="str">
        <f t="shared" si="5"/>
        <v>same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5" t="str">
        <f>IF(AnalyData!$AJ9="pass",AnalyData!$A9,0)</f>
        <v>130916_M00766_0050_000000000-A5M1U</v>
      </c>
      <c r="B9" s="5" t="str">
        <f>IF(OR(BadRunsEye!$D9="Pass",BadRunsEye!$D9="Borderline Pass"),BadRunsEye!$A9,0)</f>
        <v>130916_M00766_0050_000000000-A5M1U</v>
      </c>
      <c r="C9" s="5" t="str">
        <f t="shared" si="0"/>
        <v>same</v>
      </c>
      <c r="D9" s="5"/>
      <c r="E9" s="5"/>
      <c r="F9" s="5"/>
      <c r="H9" t="str">
        <f t="shared" si="1"/>
        <v>no</v>
      </c>
      <c r="I9" s="9" t="str">
        <f t="shared" si="2"/>
        <v>no</v>
      </c>
      <c r="J9" s="9" t="str">
        <f t="shared" si="3"/>
        <v>no</v>
      </c>
      <c r="K9" t="str">
        <f t="shared" si="4"/>
        <v>yes</v>
      </c>
      <c r="L9" s="5">
        <f>IF(AnalyData!$AJ9="fail",AnalyData!$A9,0)</f>
        <v>0</v>
      </c>
      <c r="M9" s="5">
        <f>IF(OR(BadRunsEye!$D9="Fail",BadRunsEye!$D9="Borderline Fail"),BadRunsEye!$A9,0)</f>
        <v>0</v>
      </c>
      <c r="N9" s="5" t="str">
        <f t="shared" si="5"/>
        <v>same</v>
      </c>
      <c r="O9" s="5"/>
      <c r="P9" s="5"/>
      <c r="Q9" s="5"/>
      <c r="R9" s="12" t="s">
        <v>403</v>
      </c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5">
        <f>IF(AnalyData!$AJ10="pass",AnalyData!$A10,0)</f>
        <v>0</v>
      </c>
      <c r="B10" s="5">
        <f>IF(OR(BadRunsEye!$D10="Pass",BadRunsEye!$D10="Borderline Pass"),BadRunsEye!$A10,0)</f>
        <v>0</v>
      </c>
      <c r="C10" s="5" t="str">
        <f t="shared" si="0"/>
        <v>same</v>
      </c>
      <c r="D10" s="5"/>
      <c r="E10" s="5"/>
      <c r="F10" s="5"/>
      <c r="H10" t="str">
        <f t="shared" si="1"/>
        <v>no</v>
      </c>
      <c r="I10" t="str">
        <f t="shared" si="2"/>
        <v>no</v>
      </c>
      <c r="J10" s="6" t="str">
        <f t="shared" si="3"/>
        <v>yes</v>
      </c>
      <c r="K10" t="str">
        <f t="shared" si="4"/>
        <v>no</v>
      </c>
      <c r="L10" s="5" t="str">
        <f>IF(AnalyData!$AJ10="fail",AnalyData!$A10,0)</f>
        <v>130924_M00766_0052_000000000-A5BE6</v>
      </c>
      <c r="M10" s="5" t="str">
        <f>IF(OR(BadRunsEye!$D10="Fail",BadRunsEye!$D10="Borderline Fail"),BadRunsEye!$A10,0)</f>
        <v>130924_M00766_0052_000000000-A5BE6</v>
      </c>
      <c r="N10" s="5" t="str">
        <f t="shared" si="5"/>
        <v>same</v>
      </c>
      <c r="O10" s="5"/>
      <c r="P10" s="5"/>
      <c r="Q10" s="5"/>
      <c r="R10" s="12" t="s">
        <v>403</v>
      </c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8">
        <f>IF(AnalyData!$AJ11="pass",AnalyData!$A11,0)</f>
        <v>0</v>
      </c>
      <c r="B11" s="8" t="str">
        <f>IF(OR(BadRunsEye!$D11="Pass",BadRunsEye!$D11="Borderline Pass"),BadRunsEye!$A11,0)</f>
        <v>131007_M00766_0055_000000000-A59JT</v>
      </c>
      <c r="C11" s="8" t="str">
        <f t="shared" si="0"/>
        <v>diff</v>
      </c>
      <c r="D11" s="8" t="s">
        <v>70</v>
      </c>
      <c r="E11" s="8" t="str">
        <f>IF(D11=FailsPassesManual!C11,"yes","no")</f>
        <v>yes</v>
      </c>
      <c r="F11" s="8" t="str">
        <f t="shared" si="6"/>
        <v>no</v>
      </c>
      <c r="H11" t="str">
        <f t="shared" si="1"/>
        <v>yes</v>
      </c>
      <c r="I11" t="str">
        <f t="shared" si="2"/>
        <v>no</v>
      </c>
      <c r="J11" t="str">
        <f t="shared" si="3"/>
        <v>no</v>
      </c>
      <c r="K11" s="6" t="str">
        <f t="shared" si="4"/>
        <v>no</v>
      </c>
      <c r="L11" s="8" t="str">
        <f>IF(AnalyData!$AJ11="fail",AnalyData!$A11,0)</f>
        <v>131007_M00766_0055_000000000-A59JT</v>
      </c>
      <c r="M11" s="8">
        <f>IF(OR(BadRunsEye!$D11="Fail",BadRunsEye!$D11="Borderline Fail"),BadRunsEye!$A11,0)</f>
        <v>0</v>
      </c>
      <c r="N11" s="8" t="str">
        <f t="shared" si="5"/>
        <v>diff</v>
      </c>
      <c r="O11" s="8" t="s">
        <v>70</v>
      </c>
      <c r="P11" s="8"/>
      <c r="Q11" s="8" t="str">
        <f t="shared" ref="Q11:Q67" si="8">IF(O11=L11,"yes","no")</f>
        <v>yes</v>
      </c>
      <c r="R11" s="8"/>
      <c r="S11" s="8"/>
      <c r="T11" s="8"/>
      <c r="U11" s="8"/>
      <c r="V11" s="8"/>
      <c r="W11" s="8"/>
      <c r="X11" s="5"/>
      <c r="Y11" s="5"/>
      <c r="Z11" s="5"/>
      <c r="AA11" s="5"/>
    </row>
    <row r="12" spans="1:27" x14ac:dyDescent="0.3">
      <c r="A12" s="5" t="str">
        <f>IF(AnalyData!$AJ12="pass",AnalyData!$A12,0)</f>
        <v>131025_M00766_0059_000000000-A5P9A</v>
      </c>
      <c r="B12" s="5" t="str">
        <f>IF(OR(BadRunsEye!$D12="Pass",BadRunsEye!$D12="Borderline Pass"),BadRunsEye!$A12,0)</f>
        <v>131025_M00766_0059_000000000-A5P9A</v>
      </c>
      <c r="C12" s="5" t="str">
        <f t="shared" si="0"/>
        <v>same</v>
      </c>
      <c r="D12" s="5"/>
      <c r="E12" s="5"/>
      <c r="F12" s="5"/>
      <c r="H12" t="str">
        <f t="shared" si="1"/>
        <v>no</v>
      </c>
      <c r="I12" s="6" t="str">
        <f t="shared" si="2"/>
        <v>no</v>
      </c>
      <c r="J12" t="str">
        <f t="shared" si="3"/>
        <v>no</v>
      </c>
      <c r="K12" t="str">
        <f t="shared" si="4"/>
        <v>yes</v>
      </c>
      <c r="L12" s="5">
        <f>IF(AnalyData!$AJ12="fail",AnalyData!$A12,0)</f>
        <v>0</v>
      </c>
      <c r="M12" s="5">
        <f>IF(OR(BadRunsEye!$D12="Fail",BadRunsEye!$D12="Borderline Fail"),BadRunsEye!$A12,0)</f>
        <v>0</v>
      </c>
      <c r="N12" s="5" t="str">
        <f t="shared" si="5"/>
        <v>same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5" t="str">
        <f>IF(AnalyData!$AJ13="pass",AnalyData!$A13,0)</f>
        <v>140207_M00766_0022_000000000-A7PH8</v>
      </c>
      <c r="B13" s="5" t="str">
        <f>IF(OR(BadRunsEye!$D13="Pass",BadRunsEye!$D13="Borderline Pass"),BadRunsEye!$A13,0)</f>
        <v>140207_M00766_0022_000000000-A7PH8</v>
      </c>
      <c r="C13" s="5" t="str">
        <f t="shared" si="0"/>
        <v>same</v>
      </c>
      <c r="D13" s="5"/>
      <c r="E13" s="5"/>
      <c r="F13" s="5"/>
      <c r="H13" t="str">
        <f t="shared" si="1"/>
        <v>no</v>
      </c>
      <c r="I13" t="str">
        <f t="shared" si="2"/>
        <v>no</v>
      </c>
      <c r="J13" t="str">
        <f t="shared" si="3"/>
        <v>no</v>
      </c>
      <c r="K13" s="6" t="str">
        <f t="shared" si="4"/>
        <v>yes</v>
      </c>
      <c r="L13" s="5">
        <f>IF(AnalyData!$AJ13="fail",AnalyData!$A13,0)</f>
        <v>0</v>
      </c>
      <c r="M13" s="5">
        <f>IF(OR(BadRunsEye!$D13="Fail",BadRunsEye!$D13="Borderline Fail"),BadRunsEye!$A13,0)</f>
        <v>0</v>
      </c>
      <c r="N13" s="5" t="str">
        <f t="shared" si="5"/>
        <v>same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5">
        <f>IF(AnalyData!$AJ14="pass",AnalyData!$A14,0)</f>
        <v>0</v>
      </c>
      <c r="B14" s="5">
        <f>IF(OR(BadRunsEye!$D14="Pass",BadRunsEye!$D14="Borderline Pass"),BadRunsEye!$A14,0)</f>
        <v>0</v>
      </c>
      <c r="C14" s="5" t="str">
        <f t="shared" si="0"/>
        <v>same</v>
      </c>
      <c r="D14" s="5"/>
      <c r="E14" s="5"/>
      <c r="F14" s="5"/>
      <c r="H14" t="str">
        <f t="shared" si="1"/>
        <v>no</v>
      </c>
      <c r="I14" s="9" t="str">
        <f t="shared" si="2"/>
        <v>no</v>
      </c>
      <c r="J14" s="9" t="str">
        <f t="shared" si="3"/>
        <v>yes</v>
      </c>
      <c r="K14" t="str">
        <f t="shared" si="4"/>
        <v>no</v>
      </c>
      <c r="L14" s="5" t="str">
        <f>IF(AnalyData!$AJ14="fail",AnalyData!$A14,0)</f>
        <v>140424_M00766_0033_000000000-A7BNA</v>
      </c>
      <c r="M14" s="5" t="str">
        <f>IF(OR(BadRunsEye!$D14="Fail",BadRunsEye!$D14="Borderline Fail"),BadRunsEye!$A14,0)</f>
        <v>140424_M00766_0033_000000000-A7BNA</v>
      </c>
      <c r="N14" s="5" t="str">
        <f t="shared" si="5"/>
        <v>same</v>
      </c>
      <c r="O14" s="5"/>
      <c r="P14" s="5"/>
      <c r="Q14" s="5"/>
      <c r="R14" s="12" t="s">
        <v>403</v>
      </c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5">
        <f>IF(AnalyData!$AJ15="pass",AnalyData!$A15,0)</f>
        <v>0</v>
      </c>
      <c r="B15" s="5">
        <f>IF(OR(BadRunsEye!$D15="Pass",BadRunsEye!$D15="Borderline Pass"),BadRunsEye!$A15,0)</f>
        <v>0</v>
      </c>
      <c r="C15" s="5" t="str">
        <f t="shared" si="0"/>
        <v>same</v>
      </c>
      <c r="D15" s="5"/>
      <c r="E15" s="5"/>
      <c r="F15" s="5"/>
      <c r="H15" s="6" t="str">
        <f t="shared" si="1"/>
        <v>no</v>
      </c>
      <c r="I15" t="str">
        <f t="shared" si="2"/>
        <v>no</v>
      </c>
      <c r="J15" t="str">
        <f t="shared" si="3"/>
        <v>yes</v>
      </c>
      <c r="K15" t="str">
        <f t="shared" si="4"/>
        <v>no</v>
      </c>
      <c r="L15" s="5" t="str">
        <f>IF(AnalyData!$AJ15="fail",AnalyData!$A15,0)</f>
        <v>140514_M00766_0036_000000000-A7BRK</v>
      </c>
      <c r="M15" s="5" t="str">
        <f>IF(OR(BadRunsEye!$D15="Fail",BadRunsEye!$D15="Borderline Fail"),BadRunsEye!$A15,0)</f>
        <v>140514_M00766_0036_000000000-A7BRK</v>
      </c>
      <c r="N15" s="5" t="str">
        <f t="shared" si="5"/>
        <v>same</v>
      </c>
      <c r="O15" s="5"/>
      <c r="P15" s="5"/>
      <c r="Q15" s="5"/>
      <c r="R15" s="5" t="s">
        <v>405</v>
      </c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5">
        <f>IF(AnalyData!$AJ16="pass",AnalyData!$A16,0)</f>
        <v>0</v>
      </c>
      <c r="B16" s="5">
        <f>IF(OR(BadRunsEye!$D16="Pass",BadRunsEye!$D16="Borderline Pass"),BadRunsEye!$A16,0)</f>
        <v>0</v>
      </c>
      <c r="C16" s="5" t="str">
        <f t="shared" si="0"/>
        <v>same</v>
      </c>
      <c r="D16" s="5"/>
      <c r="E16" s="5"/>
      <c r="F16" s="5"/>
      <c r="H16" t="str">
        <f t="shared" si="1"/>
        <v>no</v>
      </c>
      <c r="I16" t="str">
        <f t="shared" si="2"/>
        <v>no</v>
      </c>
      <c r="J16" t="str">
        <f t="shared" si="3"/>
        <v>yes</v>
      </c>
      <c r="K16" s="6" t="str">
        <f t="shared" si="4"/>
        <v>no</v>
      </c>
      <c r="L16" s="5" t="str">
        <f>IF(AnalyData!$AJ16="fail",AnalyData!$A16,0)</f>
        <v>140612_M00766_0039_000000000-A7BNL</v>
      </c>
      <c r="M16" s="5" t="str">
        <f>IF(OR(BadRunsEye!$D16="Fail",BadRunsEye!$D16="Borderline Fail"),BadRunsEye!$A16,0)</f>
        <v>140612_M00766_0039_000000000-A7BNL</v>
      </c>
      <c r="N16" s="5" t="str">
        <f t="shared" si="5"/>
        <v>same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8" x14ac:dyDescent="0.3">
      <c r="A17" s="5" t="str">
        <f>IF(AnalyData!$AJ17="pass",AnalyData!$A17,0)</f>
        <v>140616_M00766_0040_000000000-A78V9</v>
      </c>
      <c r="B17" s="5" t="str">
        <f>IF(OR(BadRunsEye!$D17="Pass",BadRunsEye!$D17="Borderline Pass"),BadRunsEye!$A17,0)</f>
        <v>140616_M00766_0040_000000000-A78V9</v>
      </c>
      <c r="C17" s="5" t="str">
        <f t="shared" si="0"/>
        <v>same</v>
      </c>
      <c r="D17" s="13"/>
      <c r="E17" s="13"/>
      <c r="F17" s="13"/>
      <c r="H17" t="str">
        <f t="shared" si="1"/>
        <v>no</v>
      </c>
      <c r="I17" t="str">
        <f t="shared" si="2"/>
        <v>no</v>
      </c>
      <c r="J17" t="str">
        <f t="shared" si="3"/>
        <v>no</v>
      </c>
      <c r="K17" s="6" t="str">
        <f t="shared" si="4"/>
        <v>yes</v>
      </c>
      <c r="L17" s="5">
        <f>IF(AnalyData!$AJ17="fail",AnalyData!$A17,0)</f>
        <v>0</v>
      </c>
      <c r="M17" s="5">
        <f>IF(OR(BadRunsEye!$D17="Fail",BadRunsEye!$D17="Borderline Fail"),BadRunsEye!$A17,0)</f>
        <v>0</v>
      </c>
      <c r="N17" s="5" t="str">
        <f t="shared" si="5"/>
        <v>same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3">
      <c r="A18" s="5" t="str">
        <f>IF(AnalyData!$AJ18="pass",AnalyData!$A18,0)</f>
        <v>140813_M00766_0047_000000000-A8PJL</v>
      </c>
      <c r="B18" s="5" t="str">
        <f>IF(OR(BadRunsEye!$D18="Pass",BadRunsEye!$D18="Borderline Pass"),BadRunsEye!$A18,0)</f>
        <v>140813_M00766_0047_000000000-A8PJL</v>
      </c>
      <c r="C18" s="5" t="str">
        <f t="shared" si="0"/>
        <v>same</v>
      </c>
      <c r="D18" s="5"/>
      <c r="E18" s="5"/>
      <c r="F18" s="5"/>
      <c r="H18" t="str">
        <f t="shared" si="1"/>
        <v>no</v>
      </c>
      <c r="I18" t="str">
        <f t="shared" si="2"/>
        <v>no</v>
      </c>
      <c r="J18" t="str">
        <f t="shared" si="3"/>
        <v>no</v>
      </c>
      <c r="K18" s="6" t="str">
        <f t="shared" si="4"/>
        <v>yes</v>
      </c>
      <c r="L18" s="5">
        <f>IF(AnalyData!$AJ18="fail",AnalyData!$A18,0)</f>
        <v>0</v>
      </c>
      <c r="M18" s="5">
        <f>IF(OR(BadRunsEye!$D18="Fail",BadRunsEye!$D18="Borderline Fail"),BadRunsEye!$A18,0)</f>
        <v>0</v>
      </c>
      <c r="N18" s="5" t="str">
        <f t="shared" si="5"/>
        <v>same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8" x14ac:dyDescent="0.3">
      <c r="A19" s="5" t="str">
        <f>IF(AnalyData!$AJ19="pass",AnalyData!$A19,0)</f>
        <v>140901_M00766_0048_000000000-AA63M</v>
      </c>
      <c r="B19" s="5" t="str">
        <f>IF(OR(BadRunsEye!$D19="Pass",BadRunsEye!$D19="Borderline Pass"),BadRunsEye!$A19,0)</f>
        <v>140901_M00766_0048_000000000-AA63M</v>
      </c>
      <c r="C19" s="5" t="str">
        <f t="shared" si="0"/>
        <v>same</v>
      </c>
      <c r="D19" s="5"/>
      <c r="E19" s="5"/>
      <c r="F19" s="5"/>
      <c r="H19" t="str">
        <f t="shared" si="1"/>
        <v>no</v>
      </c>
      <c r="I19" t="str">
        <f t="shared" si="2"/>
        <v>no</v>
      </c>
      <c r="J19" t="str">
        <f t="shared" si="3"/>
        <v>no</v>
      </c>
      <c r="K19" s="6" t="str">
        <f t="shared" si="4"/>
        <v>yes</v>
      </c>
      <c r="L19" s="5">
        <f>IF(AnalyData!$AJ19="fail",AnalyData!$A19,0)</f>
        <v>0</v>
      </c>
      <c r="M19" s="5">
        <f>IF(OR(BadRunsEye!$D19="Fail",BadRunsEye!$D19="Borderline Fail"),BadRunsEye!$A19,0)</f>
        <v>0</v>
      </c>
      <c r="N19" s="5" t="str">
        <f t="shared" si="5"/>
        <v>same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8" x14ac:dyDescent="0.3">
      <c r="A20" s="5" t="str">
        <f>IF(AnalyData!$AJ20="pass",AnalyData!$A20,0)</f>
        <v>141014_M00766_0053_000000000-A8R6M</v>
      </c>
      <c r="B20" s="5" t="str">
        <f>IF(OR(BadRunsEye!$D20="Pass",BadRunsEye!$D20="Borderline Pass"),BadRunsEye!$A20,0)</f>
        <v>141014_M00766_0053_000000000-A8R6M</v>
      </c>
      <c r="C20" s="5" t="str">
        <f t="shared" si="0"/>
        <v>same</v>
      </c>
      <c r="D20" s="5"/>
      <c r="E20" s="5"/>
      <c r="F20" s="5"/>
      <c r="H20" t="str">
        <f t="shared" si="1"/>
        <v>no</v>
      </c>
      <c r="I20" t="str">
        <f t="shared" si="2"/>
        <v>no</v>
      </c>
      <c r="J20" s="6" t="str">
        <f t="shared" si="3"/>
        <v>no</v>
      </c>
      <c r="K20" t="str">
        <f t="shared" si="4"/>
        <v>yes</v>
      </c>
      <c r="L20" s="5">
        <f>IF(AnalyData!$AJ20="fail",AnalyData!$A20,0)</f>
        <v>0</v>
      </c>
      <c r="M20" s="5">
        <f>IF(OR(BadRunsEye!$D20="Fail",BadRunsEye!$D20="Borderline Fail"),BadRunsEye!$A20,0)</f>
        <v>0</v>
      </c>
      <c r="N20" s="5" t="str">
        <f t="shared" si="5"/>
        <v>same</v>
      </c>
      <c r="O20" s="5"/>
      <c r="P20" s="5"/>
      <c r="Q20" s="5"/>
      <c r="R20" s="5" t="s">
        <v>400</v>
      </c>
      <c r="S20" s="5" t="s">
        <v>401</v>
      </c>
      <c r="T20" s="12" t="s">
        <v>403</v>
      </c>
      <c r="U20" s="5"/>
      <c r="V20" s="5"/>
      <c r="W20" s="5"/>
      <c r="X20" s="5"/>
      <c r="Y20" s="5"/>
      <c r="Z20" s="5"/>
      <c r="AA20" s="5"/>
    </row>
    <row r="21" spans="1:28" x14ac:dyDescent="0.3">
      <c r="A21" s="5">
        <f>IF(AnalyData!$AJ21="pass",AnalyData!$A21,0)</f>
        <v>0</v>
      </c>
      <c r="B21" s="5">
        <f>IF(OR(BadRunsEye!$D21="Pass",BadRunsEye!$D21="Borderline Pass"),BadRunsEye!$A21,0)</f>
        <v>0</v>
      </c>
      <c r="C21" s="5" t="str">
        <f t="shared" si="0"/>
        <v>same</v>
      </c>
      <c r="D21" s="5"/>
      <c r="E21" s="5"/>
      <c r="F21" s="5"/>
      <c r="H21" t="str">
        <f t="shared" si="1"/>
        <v>no</v>
      </c>
      <c r="I21" t="str">
        <f t="shared" si="2"/>
        <v>no</v>
      </c>
      <c r="J21" t="str">
        <f t="shared" si="3"/>
        <v>yes</v>
      </c>
      <c r="K21" s="6" t="str">
        <f t="shared" si="4"/>
        <v>no</v>
      </c>
      <c r="L21" s="5" t="str">
        <f>IF(AnalyData!$AJ21="fail",AnalyData!$A21,0)</f>
        <v>141017_M02641_0022_000000000-AA66H</v>
      </c>
      <c r="M21" s="5" t="str">
        <f>IF(OR(BadRunsEye!$D21="Fail",BadRunsEye!$D21="Borderline Fail"),BadRunsEye!$A21,0)</f>
        <v>141017_M02641_0022_000000000-AA66H</v>
      </c>
      <c r="N21" s="5" t="str">
        <f t="shared" si="5"/>
        <v>same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8" x14ac:dyDescent="0.3">
      <c r="A22" s="8" t="str">
        <f>IF(AnalyData!$AJ22="pass",AnalyData!$A22,0)</f>
        <v>141024_M00766_0056_000000000-A8PC5</v>
      </c>
      <c r="B22" s="8">
        <f>IF(OR(BadRunsEye!$D22="Pass",BadRunsEye!$D22="Borderline Pass"),BadRunsEye!$A22,0)</f>
        <v>0</v>
      </c>
      <c r="C22" s="8" t="str">
        <f t="shared" si="0"/>
        <v>diff</v>
      </c>
      <c r="D22" s="11" t="s">
        <v>88</v>
      </c>
      <c r="E22" s="11" t="str">
        <f>IF(D22=FailsPassesManual!C22,"yes","no")</f>
        <v>no</v>
      </c>
      <c r="F22" s="11" t="str">
        <f t="shared" si="6"/>
        <v>yes</v>
      </c>
      <c r="H22" t="str">
        <f t="shared" si="1"/>
        <v>no</v>
      </c>
      <c r="I22" t="str">
        <f t="shared" si="2"/>
        <v>yes</v>
      </c>
      <c r="J22" s="6" t="str">
        <f t="shared" si="3"/>
        <v>no</v>
      </c>
      <c r="K22" t="str">
        <f t="shared" si="4"/>
        <v>no</v>
      </c>
      <c r="L22" s="8">
        <f>IF(AnalyData!$AJ22="fail",AnalyData!$A22,0)</f>
        <v>0</v>
      </c>
      <c r="M22" s="8" t="str">
        <f>IF(OR(BadRunsEye!$D22="Fail",BadRunsEye!$D22="Borderline Fail"),BadRunsEye!$A22,0)</f>
        <v>141024_M00766_0056_000000000-A8PC5</v>
      </c>
      <c r="N22" s="8" t="str">
        <f t="shared" si="5"/>
        <v>diff</v>
      </c>
      <c r="O22" s="8" t="s">
        <v>88</v>
      </c>
      <c r="P22" s="8"/>
      <c r="Q22" s="8" t="str">
        <f t="shared" si="8"/>
        <v>no</v>
      </c>
      <c r="R22" s="8" t="s">
        <v>400</v>
      </c>
      <c r="S22" s="8" t="s">
        <v>401</v>
      </c>
      <c r="T22" s="8"/>
      <c r="U22" s="8"/>
      <c r="V22" s="8"/>
      <c r="W22" s="8"/>
      <c r="X22" s="5"/>
      <c r="Y22" s="5"/>
      <c r="Z22" s="5"/>
      <c r="AA22" s="5"/>
    </row>
    <row r="23" spans="1:28" x14ac:dyDescent="0.3">
      <c r="A23" s="5" t="str">
        <f>IF(AnalyData!$AJ23="pass",AnalyData!$A23,0)</f>
        <v>141031_M00766_0058_000000000-AA3GN</v>
      </c>
      <c r="B23" s="5" t="str">
        <f>IF(OR(BadRunsEye!$D23="Pass",BadRunsEye!$D23="Borderline Pass"),BadRunsEye!$A23,0)</f>
        <v>141031_M00766_0058_000000000-AA3GN</v>
      </c>
      <c r="C23" s="5" t="str">
        <f t="shared" si="0"/>
        <v>same</v>
      </c>
      <c r="D23" s="5"/>
      <c r="E23" s="5"/>
      <c r="F23" s="5"/>
      <c r="H23" t="str">
        <f t="shared" si="1"/>
        <v>no</v>
      </c>
      <c r="I23" t="str">
        <f t="shared" si="2"/>
        <v>no</v>
      </c>
      <c r="J23" t="str">
        <f t="shared" si="3"/>
        <v>no</v>
      </c>
      <c r="K23" s="6" t="str">
        <f t="shared" si="4"/>
        <v>yes</v>
      </c>
      <c r="L23" s="5">
        <f>IF(AnalyData!$AJ23="fail",AnalyData!$A23,0)</f>
        <v>0</v>
      </c>
      <c r="M23" s="5">
        <f>IF(OR(BadRunsEye!$D23="Fail",BadRunsEye!$D23="Borderline Fail"),BadRunsEye!$A23,0)</f>
        <v>0</v>
      </c>
      <c r="N23" s="5" t="str">
        <f t="shared" si="5"/>
        <v>same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8" x14ac:dyDescent="0.3">
      <c r="A24" s="5" t="str">
        <f>IF(AnalyData!$AJ24="pass",AnalyData!$A24,0)</f>
        <v>141107_M00766_0060_000000000-AA8PM</v>
      </c>
      <c r="B24" s="5" t="str">
        <f>IF(OR(BadRunsEye!$D24="Pass",BadRunsEye!$D24="Borderline Pass"),BadRunsEye!$A24,0)</f>
        <v>141107_M00766_0060_000000000-AA8PM</v>
      </c>
      <c r="C24" s="5" t="str">
        <f t="shared" si="0"/>
        <v>same</v>
      </c>
      <c r="D24" s="5"/>
      <c r="E24" s="5"/>
      <c r="F24" s="5"/>
      <c r="H24" t="str">
        <f t="shared" si="1"/>
        <v>no</v>
      </c>
      <c r="I24" t="str">
        <f t="shared" si="2"/>
        <v>no</v>
      </c>
      <c r="J24" t="str">
        <f t="shared" si="3"/>
        <v>no</v>
      </c>
      <c r="K24" s="6" t="str">
        <f t="shared" si="4"/>
        <v>yes</v>
      </c>
      <c r="L24" s="5">
        <f>IF(AnalyData!$AJ24="fail",AnalyData!$A24,0)</f>
        <v>0</v>
      </c>
      <c r="M24" s="5">
        <f>IF(OR(BadRunsEye!$D24="Fail",BadRunsEye!$D24="Borderline Fail"),BadRunsEye!$A24,0)</f>
        <v>0</v>
      </c>
      <c r="N24" s="5" t="str">
        <f t="shared" si="5"/>
        <v>same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8" x14ac:dyDescent="0.3">
      <c r="A25" s="5" t="str">
        <f>IF(AnalyData!$AJ25="pass",AnalyData!$A25,0)</f>
        <v>141118_M00766_0061_000000000-A8P8J</v>
      </c>
      <c r="B25" s="5" t="str">
        <f>IF(OR(BadRunsEye!$D25="Pass",BadRunsEye!$D25="Borderline Pass"),BadRunsEye!$A25,0)</f>
        <v>141118_M00766_0061_000000000-A8P8J</v>
      </c>
      <c r="C25" s="5" t="str">
        <f t="shared" si="0"/>
        <v>same</v>
      </c>
      <c r="D25" s="5"/>
      <c r="E25" s="5"/>
      <c r="F25" s="5"/>
      <c r="H25" t="str">
        <f t="shared" si="1"/>
        <v>no</v>
      </c>
      <c r="I25" t="str">
        <f t="shared" si="2"/>
        <v>no</v>
      </c>
      <c r="J25" s="6" t="str">
        <f t="shared" si="3"/>
        <v>no</v>
      </c>
      <c r="K25" t="str">
        <f t="shared" si="4"/>
        <v>yes</v>
      </c>
      <c r="L25" s="5">
        <f>IF(AnalyData!$AJ25="fail",AnalyData!$A25,0)</f>
        <v>0</v>
      </c>
      <c r="M25" s="5">
        <f>IF(OR(BadRunsEye!$D25="Fail",BadRunsEye!$D25="Borderline Fail"),BadRunsEye!$A25,0)</f>
        <v>0</v>
      </c>
      <c r="N25" s="5" t="str">
        <f t="shared" si="5"/>
        <v>same</v>
      </c>
      <c r="O25" s="5"/>
      <c r="P25" s="5"/>
      <c r="Q25" s="5"/>
      <c r="R25" s="5" t="s">
        <v>401</v>
      </c>
      <c r="S25" s="5" t="s">
        <v>402</v>
      </c>
      <c r="T25" s="12" t="s">
        <v>406</v>
      </c>
      <c r="U25" s="12" t="s">
        <v>403</v>
      </c>
      <c r="V25" s="5"/>
      <c r="W25" s="5"/>
      <c r="X25" s="5"/>
      <c r="Y25" s="5"/>
      <c r="Z25" s="5"/>
      <c r="AA25" s="5"/>
    </row>
    <row r="26" spans="1:28" x14ac:dyDescent="0.3">
      <c r="A26" s="5" t="str">
        <f>IF(AnalyData!$AJ26="pass",AnalyData!$A26,0)</f>
        <v>141208_M00766_0063_000000000-A8P7C</v>
      </c>
      <c r="B26" s="5" t="str">
        <f>IF(OR(BadRunsEye!$D26="Pass",BadRunsEye!$D26="Borderline Pass"),BadRunsEye!$A26,0)</f>
        <v>141208_M00766_0063_000000000-A8P7C</v>
      </c>
      <c r="C26" s="5" t="str">
        <f t="shared" si="0"/>
        <v>same</v>
      </c>
      <c r="D26" s="5"/>
      <c r="E26" s="5"/>
      <c r="F26" s="5"/>
      <c r="H26" t="str">
        <f t="shared" si="1"/>
        <v>no</v>
      </c>
      <c r="I26" s="9" t="str">
        <f t="shared" si="2"/>
        <v>no</v>
      </c>
      <c r="J26" s="9" t="str">
        <f t="shared" si="3"/>
        <v>no</v>
      </c>
      <c r="K26" t="str">
        <f t="shared" si="4"/>
        <v>yes</v>
      </c>
      <c r="L26" s="5">
        <f>IF(AnalyData!$AJ26="fail",AnalyData!$A26,0)</f>
        <v>0</v>
      </c>
      <c r="M26" s="5">
        <f>IF(OR(BadRunsEye!$D26="Fail",BadRunsEye!$D26="Borderline Fail"),BadRunsEye!$A26,0)</f>
        <v>0</v>
      </c>
      <c r="N26" s="5" t="str">
        <f t="shared" si="5"/>
        <v>same</v>
      </c>
      <c r="O26" s="5"/>
      <c r="P26" s="5"/>
      <c r="Q26" s="5"/>
      <c r="R26" s="12" t="s">
        <v>403</v>
      </c>
      <c r="S26" s="5"/>
      <c r="T26" s="5"/>
      <c r="U26" s="5"/>
      <c r="V26" s="5"/>
      <c r="W26" s="5"/>
      <c r="X26" s="5"/>
      <c r="Y26" s="5"/>
      <c r="Z26" s="5"/>
      <c r="AA26" s="5"/>
    </row>
    <row r="27" spans="1:28" x14ac:dyDescent="0.3">
      <c r="A27" s="8">
        <f>IF(AnalyData!$AJ27="pass",AnalyData!$A27,0)</f>
        <v>0</v>
      </c>
      <c r="B27" s="8" t="str">
        <f>IF(OR(BadRunsEye!$D27="Pass",BadRunsEye!$D27="Borderline Pass"),BadRunsEye!$A27,0)</f>
        <v>141208_M02641_0026_000000000-A8R55</v>
      </c>
      <c r="C27" s="8" t="str">
        <f t="shared" si="0"/>
        <v>diff</v>
      </c>
      <c r="D27" s="8" t="s">
        <v>95</v>
      </c>
      <c r="E27" s="8" t="str">
        <f>IF(D27=FailsPassesManual!C27,"yes","no")</f>
        <v>yes</v>
      </c>
      <c r="F27" s="8" t="str">
        <f t="shared" si="6"/>
        <v>no</v>
      </c>
      <c r="H27" t="str">
        <f t="shared" si="1"/>
        <v>yes</v>
      </c>
      <c r="I27" t="str">
        <f t="shared" si="2"/>
        <v>no</v>
      </c>
      <c r="J27" s="6" t="str">
        <f t="shared" si="3"/>
        <v>no</v>
      </c>
      <c r="K27" t="str">
        <f t="shared" si="4"/>
        <v>no</v>
      </c>
      <c r="L27" s="8" t="str">
        <f>IF(AnalyData!$AJ27="fail",AnalyData!$A27,0)</f>
        <v>141208_M02641_0026_000000000-A8R55</v>
      </c>
      <c r="M27" s="8">
        <f>IF(OR(BadRunsEye!$D27="Fail",BadRunsEye!$D27="Borderline Fail"),BadRunsEye!$A27,0)</f>
        <v>0</v>
      </c>
      <c r="N27" s="8" t="str">
        <f t="shared" si="5"/>
        <v>diff</v>
      </c>
      <c r="O27" s="8" t="s">
        <v>95</v>
      </c>
      <c r="P27" s="8"/>
      <c r="Q27" s="8" t="str">
        <f t="shared" si="8"/>
        <v>yes</v>
      </c>
      <c r="R27" s="8" t="s">
        <v>400</v>
      </c>
      <c r="S27" s="8" t="s">
        <v>405</v>
      </c>
      <c r="T27" s="8" t="s">
        <v>401</v>
      </c>
      <c r="U27" s="8" t="s">
        <v>402</v>
      </c>
      <c r="V27" s="10" t="s">
        <v>406</v>
      </c>
      <c r="W27" s="10" t="s">
        <v>403</v>
      </c>
      <c r="X27" s="5"/>
      <c r="Y27" s="5"/>
      <c r="Z27" s="5"/>
      <c r="AA27" s="5"/>
    </row>
    <row r="28" spans="1:28" x14ac:dyDescent="0.3">
      <c r="A28" s="5">
        <f>IF(AnalyData!$AJ28="pass",AnalyData!$A28,0)</f>
        <v>0</v>
      </c>
      <c r="B28" s="5">
        <f>IF(OR(BadRunsEye!$D28="Pass",BadRunsEye!$D28="Borderline Pass"),BadRunsEye!$A28,0)</f>
        <v>0</v>
      </c>
      <c r="C28" s="5" t="str">
        <f t="shared" si="0"/>
        <v>same</v>
      </c>
      <c r="D28" s="5"/>
      <c r="E28" s="5"/>
      <c r="F28" s="5"/>
      <c r="H28" t="str">
        <f t="shared" si="1"/>
        <v>no</v>
      </c>
      <c r="I28" t="str">
        <f t="shared" si="2"/>
        <v>no</v>
      </c>
      <c r="J28" t="str">
        <f t="shared" si="3"/>
        <v>yes</v>
      </c>
      <c r="K28" s="6" t="str">
        <f t="shared" si="4"/>
        <v>no</v>
      </c>
      <c r="L28" s="5" t="str">
        <f>IF(AnalyData!$AJ28="fail",AnalyData!$A28,0)</f>
        <v>141212_M00766_0064_000000000-ACCEB</v>
      </c>
      <c r="M28" s="5" t="str">
        <f>IF(OR(BadRunsEye!$D28="Fail",BadRunsEye!$D28="Borderline Fail"),BadRunsEye!$A28,0)</f>
        <v>141212_M00766_0064_000000000-ACCEB</v>
      </c>
      <c r="N28" s="5" t="str">
        <f t="shared" si="5"/>
        <v>same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8" x14ac:dyDescent="0.3">
      <c r="A29" s="5">
        <f>IF(AnalyData!$AJ29="pass",AnalyData!$A29,0)</f>
        <v>0</v>
      </c>
      <c r="B29" s="5">
        <f>IF(OR(BadRunsEye!$D29="Pass",BadRunsEye!$D29="Borderline Pass"),BadRunsEye!$A29,0)</f>
        <v>0</v>
      </c>
      <c r="C29" s="5" t="str">
        <f t="shared" si="0"/>
        <v>same</v>
      </c>
      <c r="D29" s="5"/>
      <c r="E29" s="5"/>
      <c r="F29" s="5"/>
      <c r="H29" s="6" t="str">
        <f t="shared" si="1"/>
        <v>no</v>
      </c>
      <c r="I29" t="str">
        <f t="shared" si="2"/>
        <v>no</v>
      </c>
      <c r="J29" t="str">
        <f t="shared" si="3"/>
        <v>yes</v>
      </c>
      <c r="K29" t="str">
        <f t="shared" si="4"/>
        <v>no</v>
      </c>
      <c r="L29" s="5" t="str">
        <f>IF(AnalyData!$AJ29="fail",AnalyData!$A29,0)</f>
        <v>141216_M00766_0065_000000000-ACCDT</v>
      </c>
      <c r="M29" s="5" t="str">
        <f>IF(OR(BadRunsEye!$D29="Fail",BadRunsEye!$D29="Borderline Fail"),BadRunsEye!$A29,0)</f>
        <v>141216_M00766_0065_000000000-ACCDT</v>
      </c>
      <c r="N29" s="5" t="str">
        <f t="shared" si="5"/>
        <v>same</v>
      </c>
      <c r="O29" s="5"/>
      <c r="P29" s="5"/>
      <c r="Q29" s="5"/>
      <c r="R29" s="5" t="s">
        <v>405</v>
      </c>
      <c r="S29" s="5"/>
      <c r="T29" s="5"/>
      <c r="U29" s="5"/>
      <c r="V29" s="5"/>
      <c r="W29" s="5"/>
      <c r="X29" s="5"/>
      <c r="Y29" s="5"/>
      <c r="Z29" s="5"/>
      <c r="AA29" s="5"/>
    </row>
    <row r="30" spans="1:28" x14ac:dyDescent="0.3">
      <c r="A30" s="5">
        <f>IF(AnalyData!$AJ30="pass",AnalyData!$A30,0)</f>
        <v>0</v>
      </c>
      <c r="B30" s="5">
        <f>IF(OR(BadRunsEye!$D30="Pass",BadRunsEye!$D30="Borderline Pass"),BadRunsEye!$A30,0)</f>
        <v>0</v>
      </c>
      <c r="C30" s="5" t="str">
        <f t="shared" si="0"/>
        <v>same</v>
      </c>
      <c r="D30" s="5"/>
      <c r="E30" s="5"/>
      <c r="F30" s="5"/>
      <c r="H30" t="str">
        <f t="shared" si="1"/>
        <v>no</v>
      </c>
      <c r="I30" t="str">
        <f t="shared" si="2"/>
        <v>no</v>
      </c>
      <c r="J30" t="str">
        <f t="shared" si="3"/>
        <v>yes</v>
      </c>
      <c r="K30" s="6" t="str">
        <f t="shared" si="4"/>
        <v>no</v>
      </c>
      <c r="L30" s="5" t="str">
        <f>IF(AnalyData!$AJ30="fail",AnalyData!$A30,0)</f>
        <v>141219_M00766_0066_000000000-ACCB1</v>
      </c>
      <c r="M30" s="5" t="str">
        <f>IF(OR(BadRunsEye!$D30="Fail",BadRunsEye!$D30="Borderline Fail"),BadRunsEye!$A30,0)</f>
        <v>141219_M00766_0066_000000000-ACCB1</v>
      </c>
      <c r="N30" s="5" t="str">
        <f t="shared" si="5"/>
        <v>same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8" x14ac:dyDescent="0.3">
      <c r="A31" s="5" t="str">
        <f>IF(AnalyData!$AJ31="pass",AnalyData!$A31,0)</f>
        <v>150120_M00766_0071_000000000-AA63K</v>
      </c>
      <c r="B31" s="5" t="str">
        <f>IF(OR(BadRunsEye!$D31="Pass",BadRunsEye!$D31="Borderline Pass"),BadRunsEye!$A31,0)</f>
        <v>150120_M00766_0071_000000000-AA63K</v>
      </c>
      <c r="C31" s="5" t="str">
        <f t="shared" si="0"/>
        <v>same</v>
      </c>
      <c r="D31" s="5"/>
      <c r="E31" s="5"/>
      <c r="F31" s="5"/>
      <c r="H31" t="str">
        <f t="shared" si="1"/>
        <v>no</v>
      </c>
      <c r="I31" t="str">
        <f t="shared" si="2"/>
        <v>no</v>
      </c>
      <c r="J31" t="str">
        <f t="shared" si="3"/>
        <v>no</v>
      </c>
      <c r="K31" s="6" t="str">
        <f t="shared" si="4"/>
        <v>yes</v>
      </c>
      <c r="L31" s="5">
        <f>IF(AnalyData!$AJ31="fail",AnalyData!$A31,0)</f>
        <v>0</v>
      </c>
      <c r="M31" s="5">
        <f>IF(OR(BadRunsEye!$D31="Fail",BadRunsEye!$D31="Borderline Fail"),BadRunsEye!$A31,0)</f>
        <v>0</v>
      </c>
      <c r="N31" s="5" t="str">
        <f t="shared" si="5"/>
        <v>same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8" x14ac:dyDescent="0.3">
      <c r="A32" s="5" t="str">
        <f>IF(AnalyData!$AJ32="pass",AnalyData!$A32,0)</f>
        <v>150127_M02641_0027_000000000-AA65J</v>
      </c>
      <c r="B32" s="5" t="str">
        <f>IF(OR(BadRunsEye!$D32="Pass",BadRunsEye!$D32="Borderline Pass"),BadRunsEye!$A32,0)</f>
        <v>150127_M02641_0027_000000000-AA65J</v>
      </c>
      <c r="C32" s="5" t="str">
        <f t="shared" si="0"/>
        <v>same</v>
      </c>
      <c r="D32" s="5"/>
      <c r="E32" s="5"/>
      <c r="F32" s="5"/>
      <c r="H32" t="str">
        <f t="shared" si="1"/>
        <v>no</v>
      </c>
      <c r="I32" t="str">
        <f t="shared" si="2"/>
        <v>no</v>
      </c>
      <c r="J32" t="str">
        <f t="shared" si="3"/>
        <v>no</v>
      </c>
      <c r="K32" s="6" t="str">
        <f t="shared" si="4"/>
        <v>yes</v>
      </c>
      <c r="L32" s="5">
        <f>IF(AnalyData!$AJ32="fail",AnalyData!$A32,0)</f>
        <v>0</v>
      </c>
      <c r="M32" s="5">
        <f>IF(OR(BadRunsEye!$D32="Fail",BadRunsEye!$D32="Borderline Fail"),BadRunsEye!$A32,0)</f>
        <v>0</v>
      </c>
      <c r="N32" s="5" t="str">
        <f t="shared" si="5"/>
        <v>same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 t="str">
        <f>IF(AnalyData!$AJ33="pass",AnalyData!$A33,0)</f>
        <v>150203_M00766_0074_000000000-AAUMH</v>
      </c>
      <c r="B33" s="5" t="str">
        <f>IF(OR(BadRunsEye!$D33="Pass",BadRunsEye!$D33="Borderline Pass"),BadRunsEye!$A33,0)</f>
        <v>150203_M00766_0074_000000000-AAUMH</v>
      </c>
      <c r="C33" s="5" t="str">
        <f t="shared" si="0"/>
        <v>same</v>
      </c>
      <c r="D33" s="5"/>
      <c r="E33" s="5"/>
      <c r="F33" s="5"/>
      <c r="H33" t="str">
        <f t="shared" si="1"/>
        <v>no</v>
      </c>
      <c r="I33" t="str">
        <f t="shared" si="2"/>
        <v>no</v>
      </c>
      <c r="J33" t="str">
        <f t="shared" si="3"/>
        <v>no</v>
      </c>
      <c r="K33" s="6" t="str">
        <f t="shared" si="4"/>
        <v>yes</v>
      </c>
      <c r="L33" s="5">
        <f>IF(AnalyData!$AJ33="fail",AnalyData!$A33,0)</f>
        <v>0</v>
      </c>
      <c r="M33" s="5">
        <f>IF(OR(BadRunsEye!$D33="Fail",BadRunsEye!$D33="Borderline Fail"),BadRunsEye!$A33,0)</f>
        <v>0</v>
      </c>
      <c r="N33" s="5" t="str">
        <f t="shared" si="5"/>
        <v>same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8">
        <f>IF(AnalyData!$AJ34="pass",AnalyData!$A34,0)</f>
        <v>0</v>
      </c>
      <c r="B34" s="8" t="str">
        <f>IF(OR(BadRunsEye!$D34="Pass",BadRunsEye!$D34="Borderline Pass"),BadRunsEye!$A34,0)</f>
        <v>150203_M02641_0028_000000000-ACBYG</v>
      </c>
      <c r="C34" s="8" t="str">
        <f t="shared" si="0"/>
        <v>diff</v>
      </c>
      <c r="D34" s="8" t="s">
        <v>110</v>
      </c>
      <c r="E34" s="8" t="str">
        <f>IF(D34=FailsPassesManual!C34,"yes","no")</f>
        <v>yes</v>
      </c>
      <c r="F34" s="8" t="str">
        <f t="shared" si="6"/>
        <v>no</v>
      </c>
      <c r="H34" t="str">
        <f t="shared" si="1"/>
        <v>yes</v>
      </c>
      <c r="I34" t="str">
        <f t="shared" si="2"/>
        <v>no</v>
      </c>
      <c r="J34" t="str">
        <f t="shared" si="3"/>
        <v>no</v>
      </c>
      <c r="K34" s="6" t="str">
        <f t="shared" si="4"/>
        <v>no</v>
      </c>
      <c r="L34" s="8" t="str">
        <f>IF(AnalyData!$AJ34="fail",AnalyData!$A34,0)</f>
        <v>150203_M02641_0028_000000000-ACBYG</v>
      </c>
      <c r="M34" s="8">
        <f>IF(OR(BadRunsEye!$D34="Fail",BadRunsEye!$D34="Borderline Fail"),BadRunsEye!$A34,0)</f>
        <v>0</v>
      </c>
      <c r="N34" s="8" t="str">
        <f t="shared" si="5"/>
        <v>diff</v>
      </c>
      <c r="O34" s="8" t="s">
        <v>110</v>
      </c>
      <c r="P34" s="8"/>
      <c r="Q34" s="8" t="str">
        <f t="shared" si="8"/>
        <v>yes</v>
      </c>
      <c r="R34" s="8"/>
      <c r="S34" s="8"/>
      <c r="T34" s="8"/>
      <c r="U34" s="8"/>
      <c r="V34" s="8"/>
      <c r="W34" s="8"/>
      <c r="X34" s="5"/>
      <c r="Y34" s="5"/>
      <c r="Z34" s="5"/>
      <c r="AA34" s="5"/>
    </row>
    <row r="35" spans="1:27" x14ac:dyDescent="0.3">
      <c r="A35" s="5" t="str">
        <f>IF(AnalyData!$AJ35="pass",AnalyData!$A35,0)</f>
        <v>150205_M00766_0075_000000000-ACC43</v>
      </c>
      <c r="B35" s="5" t="str">
        <f>IF(OR(BadRunsEye!$D35="Pass",BadRunsEye!$D35="Borderline Pass"),BadRunsEye!$A35,0)</f>
        <v>150205_M00766_0075_000000000-ACC43</v>
      </c>
      <c r="C35" s="5" t="str">
        <f t="shared" si="0"/>
        <v>same</v>
      </c>
      <c r="D35" s="5"/>
      <c r="E35" s="5"/>
      <c r="F35" s="5"/>
      <c r="H35" t="str">
        <f t="shared" si="1"/>
        <v>no</v>
      </c>
      <c r="I35" t="str">
        <f t="shared" si="2"/>
        <v>no</v>
      </c>
      <c r="J35" t="str">
        <f t="shared" si="3"/>
        <v>no</v>
      </c>
      <c r="K35" s="6" t="str">
        <f t="shared" si="4"/>
        <v>yes</v>
      </c>
      <c r="L35" s="5">
        <f>IF(AnalyData!$AJ35="fail",AnalyData!$A35,0)</f>
        <v>0</v>
      </c>
      <c r="M35" s="5">
        <f>IF(OR(BadRunsEye!$D35="Fail",BadRunsEye!$D35="Borderline Fail"),BadRunsEye!$A35,0)</f>
        <v>0</v>
      </c>
      <c r="N35" s="5" t="str">
        <f t="shared" si="5"/>
        <v>same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8" t="str">
        <f>IF(AnalyData!$AJ36="pass",AnalyData!$A36,0)</f>
        <v>150224_M00766_0078_000000000-ACMP5</v>
      </c>
      <c r="B36" s="8">
        <f>IF(OR(BadRunsEye!$D36="Pass",BadRunsEye!$D36="Borderline Pass"),BadRunsEye!$A36,0)</f>
        <v>0</v>
      </c>
      <c r="C36" s="8" t="str">
        <f t="shared" si="0"/>
        <v>diff</v>
      </c>
      <c r="D36" s="11" t="s">
        <v>115</v>
      </c>
      <c r="E36" s="11" t="str">
        <f>IF(D36=FailsPassesManual!C36,"yes","no")</f>
        <v>no</v>
      </c>
      <c r="F36" s="11" t="str">
        <f t="shared" si="6"/>
        <v>yes</v>
      </c>
      <c r="H36" t="str">
        <f t="shared" si="1"/>
        <v>no</v>
      </c>
      <c r="I36" t="str">
        <f t="shared" si="2"/>
        <v>yes</v>
      </c>
      <c r="J36" t="str">
        <f t="shared" si="3"/>
        <v>no</v>
      </c>
      <c r="K36" s="6" t="str">
        <f t="shared" si="4"/>
        <v>no</v>
      </c>
      <c r="L36" s="8">
        <f>IF(AnalyData!$AJ36="fail",AnalyData!$A36,0)</f>
        <v>0</v>
      </c>
      <c r="M36" s="8" t="str">
        <f>IF(OR(BadRunsEye!$D36="Fail",BadRunsEye!$D36="Borderline Fail"),BadRunsEye!$A36,0)</f>
        <v>150224_M00766_0078_000000000-ACMP5</v>
      </c>
      <c r="N36" s="8" t="str">
        <f t="shared" si="5"/>
        <v>diff</v>
      </c>
      <c r="O36" s="8" t="s">
        <v>115</v>
      </c>
      <c r="P36" s="8"/>
      <c r="Q36" s="8" t="str">
        <f t="shared" si="8"/>
        <v>no</v>
      </c>
      <c r="R36" s="8"/>
      <c r="S36" s="8"/>
      <c r="T36" s="8"/>
      <c r="U36" s="8"/>
      <c r="V36" s="8"/>
      <c r="W36" s="8"/>
      <c r="X36" s="5"/>
      <c r="Y36" s="5"/>
      <c r="Z36" s="5"/>
      <c r="AA36" s="5"/>
    </row>
    <row r="37" spans="1:27" x14ac:dyDescent="0.3">
      <c r="A37" s="5">
        <f>IF(AnalyData!$AJ37="pass",AnalyData!$A37,0)</f>
        <v>0</v>
      </c>
      <c r="B37" s="5">
        <f>IF(OR(BadRunsEye!$D37="Pass",BadRunsEye!$D37="Borderline Pass"),BadRunsEye!$A37,0)</f>
        <v>0</v>
      </c>
      <c r="C37" s="5" t="str">
        <f t="shared" si="0"/>
        <v>same</v>
      </c>
      <c r="D37" s="5"/>
      <c r="E37" s="5"/>
      <c r="F37" s="5"/>
      <c r="H37" t="str">
        <f t="shared" si="1"/>
        <v>no</v>
      </c>
      <c r="I37" s="9" t="str">
        <f t="shared" si="2"/>
        <v>no</v>
      </c>
      <c r="J37" s="9" t="str">
        <f t="shared" si="3"/>
        <v>yes</v>
      </c>
      <c r="K37" s="5" t="str">
        <f t="shared" si="4"/>
        <v>no</v>
      </c>
      <c r="L37" s="5" t="str">
        <f>IF(AnalyData!$AJ37="fail",AnalyData!$A37,0)</f>
        <v>150309_M02641_0035_000000000-ACC3J</v>
      </c>
      <c r="M37" s="5" t="str">
        <f>IF(OR(BadRunsEye!$D37="Fail",BadRunsEye!$D37="Borderline Fail"),BadRunsEye!$A37,0)</f>
        <v>150309_M02641_0035_000000000-ACC3J</v>
      </c>
      <c r="N37" s="5" t="str">
        <f t="shared" si="5"/>
        <v>same</v>
      </c>
      <c r="O37" s="5"/>
      <c r="P37" s="5"/>
      <c r="Q37" s="5"/>
      <c r="R37" s="12" t="s">
        <v>403</v>
      </c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5" t="str">
        <f>IF(AnalyData!$AJ38="pass",AnalyData!$A38,0)</f>
        <v>150311_M00766_0081_000000000-ACN0W</v>
      </c>
      <c r="B38" s="5" t="str">
        <f>IF(OR(BadRunsEye!$D38="Pass",BadRunsEye!$D38="Borderline Pass"),BadRunsEye!$A38,0)</f>
        <v>150311_M00766_0081_000000000-ACN0W</v>
      </c>
      <c r="C38" s="5" t="str">
        <f t="shared" si="0"/>
        <v>same</v>
      </c>
      <c r="D38" s="5"/>
      <c r="E38" s="5"/>
      <c r="F38" s="5"/>
      <c r="H38" t="str">
        <f t="shared" si="1"/>
        <v>no</v>
      </c>
      <c r="I38" t="str">
        <f t="shared" si="2"/>
        <v>no</v>
      </c>
      <c r="J38" t="str">
        <f t="shared" si="3"/>
        <v>no</v>
      </c>
      <c r="K38" s="6" t="str">
        <f t="shared" si="4"/>
        <v>yes</v>
      </c>
      <c r="L38" s="5">
        <f>IF(AnalyData!$AJ38="fail",AnalyData!$A38,0)</f>
        <v>0</v>
      </c>
      <c r="M38" s="5">
        <f>IF(OR(BadRunsEye!$D38="Fail",BadRunsEye!$D38="Borderline Fail"),BadRunsEye!$A38,0)</f>
        <v>0</v>
      </c>
      <c r="N38" s="5" t="str">
        <f t="shared" si="5"/>
        <v>same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">
      <c r="A39" s="5" t="str">
        <f>IF(AnalyData!$AJ39="pass",AnalyData!$A39,0)</f>
        <v>150311_M02641_0036_000000000-AD8VB</v>
      </c>
      <c r="B39" s="5" t="str">
        <f>IF(OR(BadRunsEye!$D39="Pass",BadRunsEye!$D39="Borderline Pass"),BadRunsEye!$A39,0)</f>
        <v>150311_M02641_0036_000000000-AD8VB</v>
      </c>
      <c r="C39" s="5" t="str">
        <f t="shared" si="0"/>
        <v>same</v>
      </c>
      <c r="D39" s="5"/>
      <c r="E39" s="5"/>
      <c r="F39" s="5"/>
      <c r="H39" t="str">
        <f t="shared" si="1"/>
        <v>no</v>
      </c>
      <c r="I39" t="str">
        <f t="shared" si="2"/>
        <v>no</v>
      </c>
      <c r="J39" t="str">
        <f t="shared" si="3"/>
        <v>no</v>
      </c>
      <c r="K39" s="6" t="str">
        <f t="shared" si="4"/>
        <v>yes</v>
      </c>
      <c r="L39" s="5">
        <f>IF(AnalyData!$AJ39="fail",AnalyData!$A39,0)</f>
        <v>0</v>
      </c>
      <c r="M39" s="5">
        <f>IF(OR(BadRunsEye!$D39="Fail",BadRunsEye!$D39="Borderline Fail"),BadRunsEye!$A39,0)</f>
        <v>0</v>
      </c>
      <c r="N39" s="5" t="str">
        <f t="shared" si="5"/>
        <v>same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">
      <c r="A40" s="5" t="str">
        <f>IF(AnalyData!$AJ40="pass",AnalyData!$A40,0)</f>
        <v>150402_M00766_0087_000000000-ACCAY</v>
      </c>
      <c r="B40" s="5" t="str">
        <f>IF(OR(BadRunsEye!$D40="Pass",BadRunsEye!$D40="Borderline Pass"),BadRunsEye!$A40,0)</f>
        <v>150402_M00766_0087_000000000-ACCAY</v>
      </c>
      <c r="C40" s="5" t="str">
        <f t="shared" si="0"/>
        <v>same</v>
      </c>
      <c r="D40" s="5"/>
      <c r="E40" s="5"/>
      <c r="F40" s="5"/>
      <c r="H40" t="str">
        <f t="shared" si="1"/>
        <v>no</v>
      </c>
      <c r="I40" t="str">
        <f t="shared" si="2"/>
        <v>no</v>
      </c>
      <c r="J40" s="6" t="str">
        <f t="shared" si="3"/>
        <v>no</v>
      </c>
      <c r="K40" t="str">
        <f t="shared" si="4"/>
        <v>yes</v>
      </c>
      <c r="L40" s="5">
        <f>IF(AnalyData!$AJ40="fail",AnalyData!$A40,0)</f>
        <v>0</v>
      </c>
      <c r="M40" s="5">
        <f>IF(OR(BadRunsEye!$D40="Fail",BadRunsEye!$D40="Borderline Fail"),BadRunsEye!$A40,0)</f>
        <v>0</v>
      </c>
      <c r="N40" s="5" t="str">
        <f t="shared" si="5"/>
        <v>same</v>
      </c>
      <c r="O40" s="5"/>
      <c r="P40" s="5"/>
      <c r="Q40" s="5"/>
      <c r="R40" s="5" t="s">
        <v>400</v>
      </c>
      <c r="S40" s="5" t="s">
        <v>401</v>
      </c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5" t="str">
        <f>IF(AnalyData!$AJ41="pass",AnalyData!$A41,0)</f>
        <v>150414_M00766_0090_000000000-AAU39</v>
      </c>
      <c r="B41" s="5" t="str">
        <f>IF(OR(BadRunsEye!$D41="Pass",BadRunsEye!$D41="Borderline Pass"),BadRunsEye!$A41,0)</f>
        <v>150414_M00766_0090_000000000-AAU39</v>
      </c>
      <c r="C41" s="5" t="str">
        <f t="shared" si="0"/>
        <v>same</v>
      </c>
      <c r="D41" s="5"/>
      <c r="E41" s="5"/>
      <c r="F41" s="5"/>
      <c r="H41" t="str">
        <f t="shared" si="1"/>
        <v>no</v>
      </c>
      <c r="I41" t="str">
        <f t="shared" si="2"/>
        <v>no</v>
      </c>
      <c r="J41" t="str">
        <f t="shared" si="3"/>
        <v>no</v>
      </c>
      <c r="K41" t="str">
        <f t="shared" si="4"/>
        <v>yes</v>
      </c>
      <c r="L41" s="5">
        <f>IF(AnalyData!$AJ41="fail",AnalyData!$A41,0)</f>
        <v>0</v>
      </c>
      <c r="M41" s="5">
        <f>IF(OR(BadRunsEye!$D41="Fail",BadRunsEye!$D41="Borderline Fail"),BadRunsEye!$A41,0)</f>
        <v>0</v>
      </c>
      <c r="N41" s="5" t="str">
        <f t="shared" si="5"/>
        <v>same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8" t="str">
        <f>IF(AnalyData!$AJ42="pass",AnalyData!$A42,0)</f>
        <v>150427_M02641_0042_000000000-AD8LB</v>
      </c>
      <c r="B42" s="8">
        <f>IF(OR(BadRunsEye!$D42="Pass",BadRunsEye!$D42="Borderline Pass"),BadRunsEye!$A42,0)</f>
        <v>0</v>
      </c>
      <c r="C42" s="8" t="str">
        <f t="shared" si="0"/>
        <v>diff</v>
      </c>
      <c r="D42" s="11" t="s">
        <v>125</v>
      </c>
      <c r="E42" s="11" t="str">
        <f>IF(D42=FailsPassesManual!C42,"yes","no")</f>
        <v>no</v>
      </c>
      <c r="F42" s="11" t="str">
        <f t="shared" si="6"/>
        <v>yes</v>
      </c>
      <c r="H42" t="str">
        <f t="shared" si="1"/>
        <v>no</v>
      </c>
      <c r="I42" s="6" t="str">
        <f t="shared" si="2"/>
        <v>yes</v>
      </c>
      <c r="J42" t="str">
        <f t="shared" si="3"/>
        <v>no</v>
      </c>
      <c r="K42" t="str">
        <f t="shared" si="4"/>
        <v>no</v>
      </c>
      <c r="L42" s="8">
        <f>IF(AnalyData!$AJ42="fail",AnalyData!$A42,0)</f>
        <v>0</v>
      </c>
      <c r="M42" s="8" t="str">
        <f>IF(OR(BadRunsEye!$D42="Fail",BadRunsEye!$D42="Borderline Fail"),BadRunsEye!$A42,0)</f>
        <v>150427_M02641_0042_000000000-AD8LB</v>
      </c>
      <c r="N42" s="8" t="str">
        <f t="shared" si="5"/>
        <v>diff</v>
      </c>
      <c r="O42" s="8" t="s">
        <v>125</v>
      </c>
      <c r="P42" s="8"/>
      <c r="Q42" s="8" t="str">
        <f t="shared" si="8"/>
        <v>no</v>
      </c>
      <c r="R42" s="8"/>
      <c r="S42" s="8"/>
      <c r="T42" s="8"/>
      <c r="U42" s="8"/>
      <c r="V42" s="8"/>
      <c r="W42" s="8"/>
      <c r="X42" s="5"/>
      <c r="Y42" s="5"/>
      <c r="Z42" s="5"/>
      <c r="AA42" s="5"/>
    </row>
    <row r="43" spans="1:27" x14ac:dyDescent="0.3">
      <c r="A43" s="5" t="str">
        <f>IF(AnalyData!$AJ43="pass",AnalyData!$A43,0)</f>
        <v>150430_M00766_0092_000000000-AD77P</v>
      </c>
      <c r="B43" s="5" t="str">
        <f>IF(OR(BadRunsEye!$D43="Pass",BadRunsEye!$D43="Borderline Pass"),BadRunsEye!$A43,0)</f>
        <v>150430_M00766_0092_000000000-AD77P</v>
      </c>
      <c r="C43" s="5" t="str">
        <f t="shared" si="0"/>
        <v>same</v>
      </c>
      <c r="D43" s="5"/>
      <c r="E43" s="5"/>
      <c r="F43" s="5"/>
      <c r="H43" s="6" t="str">
        <f t="shared" si="1"/>
        <v>no</v>
      </c>
      <c r="I43" t="str">
        <f t="shared" si="2"/>
        <v>no</v>
      </c>
      <c r="J43" t="str">
        <f t="shared" si="3"/>
        <v>no</v>
      </c>
      <c r="K43" t="str">
        <f t="shared" si="4"/>
        <v>yes</v>
      </c>
      <c r="L43" s="5">
        <f>IF(AnalyData!$AJ43="fail",AnalyData!$A43,0)</f>
        <v>0</v>
      </c>
      <c r="M43" s="5">
        <f>IF(OR(BadRunsEye!$D43="Fail",BadRunsEye!$D43="Borderline Fail"),BadRunsEye!$A43,0)</f>
        <v>0</v>
      </c>
      <c r="N43" s="5" t="str">
        <f t="shared" si="5"/>
        <v>same</v>
      </c>
      <c r="O43" s="5"/>
      <c r="P43" s="5"/>
      <c r="Q43" s="5"/>
      <c r="R43" s="5" t="s">
        <v>401</v>
      </c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 t="str">
        <f>IF(AnalyData!$AJ44="pass",AnalyData!$A44,0)</f>
        <v>150506_M00766_0094_000000000-AEVP8</v>
      </c>
      <c r="B44" s="5" t="str">
        <f>IF(OR(BadRunsEye!$D44="Pass",BadRunsEye!$D44="Borderline Pass"),BadRunsEye!$A44,0)</f>
        <v>150506_M00766_0094_000000000-AEVP8</v>
      </c>
      <c r="C44" s="5" t="str">
        <f t="shared" si="0"/>
        <v>same</v>
      </c>
      <c r="D44" s="5"/>
      <c r="E44" s="5"/>
      <c r="F44" s="5"/>
      <c r="H44" t="str">
        <f t="shared" si="1"/>
        <v>no</v>
      </c>
      <c r="I44" t="str">
        <f t="shared" si="2"/>
        <v>no</v>
      </c>
      <c r="J44" t="str">
        <f t="shared" si="3"/>
        <v>no</v>
      </c>
      <c r="K44" s="6" t="str">
        <f t="shared" si="4"/>
        <v>yes</v>
      </c>
      <c r="L44" s="5">
        <f>IF(AnalyData!$AJ44="fail",AnalyData!$A44,0)</f>
        <v>0</v>
      </c>
      <c r="M44" s="5">
        <f>IF(OR(BadRunsEye!$D44="Fail",BadRunsEye!$D44="Borderline Fail"),BadRunsEye!$A44,0)</f>
        <v>0</v>
      </c>
      <c r="N44" s="5" t="str">
        <f t="shared" si="5"/>
        <v>same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 t="str">
        <f>IF(AnalyData!$AJ45="pass",AnalyData!$A45,0)</f>
        <v>150508_M00766_0096_000000000-AF9MW</v>
      </c>
      <c r="B45" s="5" t="str">
        <f>IF(OR(BadRunsEye!$D45="Pass",BadRunsEye!$D45="Borderline Pass"),BadRunsEye!$A45,0)</f>
        <v>150508_M00766_0096_000000000-AF9MW</v>
      </c>
      <c r="C45" s="5" t="str">
        <f t="shared" si="0"/>
        <v>same</v>
      </c>
      <c r="D45" s="5"/>
      <c r="E45" s="5"/>
      <c r="F45" s="5"/>
      <c r="H45" t="str">
        <f t="shared" si="1"/>
        <v>no</v>
      </c>
      <c r="I45" t="str">
        <f t="shared" si="2"/>
        <v>no</v>
      </c>
      <c r="J45" t="str">
        <f t="shared" si="3"/>
        <v>no</v>
      </c>
      <c r="K45" s="6" t="str">
        <f t="shared" si="4"/>
        <v>yes</v>
      </c>
      <c r="L45" s="5">
        <f>IF(AnalyData!$AJ45="fail",AnalyData!$A45,0)</f>
        <v>0</v>
      </c>
      <c r="M45" s="5">
        <f>IF(OR(BadRunsEye!$D45="Fail",BadRunsEye!$D45="Borderline Fail"),BadRunsEye!$A45,0)</f>
        <v>0</v>
      </c>
      <c r="N45" s="5" t="str">
        <f t="shared" si="5"/>
        <v>same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 t="str">
        <f>IF(AnalyData!$AJ46="pass",AnalyData!$A46,0)</f>
        <v>150508_M02641_0047_000000000-AF7NG</v>
      </c>
      <c r="B46" s="5" t="str">
        <f>IF(OR(BadRunsEye!$D46="Pass",BadRunsEye!$D46="Borderline Pass"),BadRunsEye!$A46,0)</f>
        <v>150508_M02641_0047_000000000-AF7NG</v>
      </c>
      <c r="C46" s="5" t="str">
        <f t="shared" si="0"/>
        <v>same</v>
      </c>
      <c r="D46" s="5"/>
      <c r="E46" s="5"/>
      <c r="F46" s="5"/>
      <c r="H46" t="str">
        <f t="shared" si="1"/>
        <v>no</v>
      </c>
      <c r="I46" t="str">
        <f t="shared" si="2"/>
        <v>no</v>
      </c>
      <c r="J46" t="str">
        <f t="shared" si="3"/>
        <v>no</v>
      </c>
      <c r="K46" s="6" t="str">
        <f t="shared" si="4"/>
        <v>yes</v>
      </c>
      <c r="L46" s="5">
        <f>IF(AnalyData!$AJ46="fail",AnalyData!$A46,0)</f>
        <v>0</v>
      </c>
      <c r="M46" s="5">
        <f>IF(OR(BadRunsEye!$D46="Fail",BadRunsEye!$D46="Borderline Fail"),BadRunsEye!$A46,0)</f>
        <v>0</v>
      </c>
      <c r="N46" s="5" t="str">
        <f t="shared" si="5"/>
        <v>same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>
        <f>IF(AnalyData!$AJ47="pass",AnalyData!$A47,0)</f>
        <v>0</v>
      </c>
      <c r="B47" s="5">
        <f>IF(OR(BadRunsEye!$D47="Pass",BadRunsEye!$D47="Borderline Pass"),BadRunsEye!$A47,0)</f>
        <v>0</v>
      </c>
      <c r="C47" s="5" t="str">
        <f t="shared" si="0"/>
        <v>same</v>
      </c>
      <c r="D47" s="5"/>
      <c r="E47" s="5"/>
      <c r="F47" s="5"/>
      <c r="H47" t="str">
        <f t="shared" si="1"/>
        <v>no</v>
      </c>
      <c r="I47" t="str">
        <f t="shared" si="2"/>
        <v>no</v>
      </c>
      <c r="J47" t="str">
        <f t="shared" si="3"/>
        <v>yes</v>
      </c>
      <c r="K47" s="6" t="str">
        <f t="shared" si="4"/>
        <v>no</v>
      </c>
      <c r="L47" s="5" t="str">
        <f>IF(AnalyData!$AJ47="fail",AnalyData!$A47,0)</f>
        <v>150511_M02641_0048_000000000-AEUGT</v>
      </c>
      <c r="M47" s="5" t="str">
        <f>IF(OR(BadRunsEye!$D47="Fail",BadRunsEye!$D47="Borderline Fail"),BadRunsEye!$A47,0)</f>
        <v>150511_M02641_0048_000000000-AEUGT</v>
      </c>
      <c r="N47" s="5" t="str">
        <f t="shared" si="5"/>
        <v>same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 t="str">
        <f>IF(AnalyData!$AJ48="pass",AnalyData!$A48,0)</f>
        <v>150516_M00766_0099_000000000-AF81F</v>
      </c>
      <c r="B48" s="5" t="str">
        <f>IF(OR(BadRunsEye!$D48="Pass",BadRunsEye!$D48="Borderline Pass"),BadRunsEye!$A48,0)</f>
        <v>150516_M00766_0099_000000000-AF81F</v>
      </c>
      <c r="C48" s="5" t="str">
        <f t="shared" si="0"/>
        <v>same</v>
      </c>
      <c r="D48" s="5"/>
      <c r="E48" s="5"/>
      <c r="F48" s="5"/>
      <c r="H48" t="str">
        <f t="shared" si="1"/>
        <v>no</v>
      </c>
      <c r="I48" t="str">
        <f t="shared" si="2"/>
        <v>no</v>
      </c>
      <c r="J48" t="str">
        <f t="shared" si="3"/>
        <v>no</v>
      </c>
      <c r="K48" s="6" t="str">
        <f t="shared" si="4"/>
        <v>yes</v>
      </c>
      <c r="L48" s="5">
        <f>IF(AnalyData!$AJ48="fail",AnalyData!$A48,0)</f>
        <v>0</v>
      </c>
      <c r="M48" s="5">
        <f>IF(OR(BadRunsEye!$D48="Fail",BadRunsEye!$D48="Borderline Fail"),BadRunsEye!$A48,0)</f>
        <v>0</v>
      </c>
      <c r="N48" s="5" t="str">
        <f t="shared" si="5"/>
        <v>same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8">
        <f>IF(AnalyData!$AJ49="pass",AnalyData!$A49,0)</f>
        <v>0</v>
      </c>
      <c r="B49" s="8" t="str">
        <f>IF(OR(BadRunsEye!$D49="Pass",BadRunsEye!$D49="Borderline Pass"),BadRunsEye!$A49,0)</f>
        <v>150521_M02641_0051_000000000-AF9JH</v>
      </c>
      <c r="C49" s="8" t="str">
        <f t="shared" si="0"/>
        <v>diff</v>
      </c>
      <c r="D49" s="8" t="s">
        <v>133</v>
      </c>
      <c r="E49" s="8"/>
      <c r="F49" s="8" t="str">
        <f t="shared" si="6"/>
        <v>no</v>
      </c>
      <c r="H49" t="str">
        <f t="shared" si="1"/>
        <v>yes</v>
      </c>
      <c r="I49" t="str">
        <f t="shared" si="2"/>
        <v>no</v>
      </c>
      <c r="J49" s="6" t="str">
        <f t="shared" si="3"/>
        <v>no</v>
      </c>
      <c r="K49" t="str">
        <f t="shared" si="4"/>
        <v>no</v>
      </c>
      <c r="L49" s="8" t="str">
        <f>IF(AnalyData!$AJ49="fail",AnalyData!$A49,0)</f>
        <v>150521_M02641_0051_000000000-AF9JH</v>
      </c>
      <c r="M49" s="8">
        <f>IF(OR(BadRunsEye!$D49="Fail",BadRunsEye!$D49="Borderline Fail"),BadRunsEye!$A49,0)</f>
        <v>0</v>
      </c>
      <c r="N49" s="8" t="str">
        <f t="shared" si="5"/>
        <v>diff</v>
      </c>
      <c r="O49" s="8" t="s">
        <v>133</v>
      </c>
      <c r="P49" s="8"/>
      <c r="Q49" s="8" t="str">
        <f t="shared" si="8"/>
        <v>yes</v>
      </c>
      <c r="R49" s="8" t="s">
        <v>400</v>
      </c>
      <c r="S49" s="8" t="s">
        <v>405</v>
      </c>
      <c r="T49" s="8" t="s">
        <v>401</v>
      </c>
      <c r="U49" s="8" t="s">
        <v>402</v>
      </c>
      <c r="V49" s="10" t="s">
        <v>406</v>
      </c>
      <c r="W49" s="10" t="s">
        <v>403</v>
      </c>
      <c r="X49" s="5"/>
      <c r="Y49" s="5"/>
      <c r="Z49" s="5"/>
      <c r="AA49" s="5"/>
    </row>
    <row r="50" spans="1:27" x14ac:dyDescent="0.3">
      <c r="A50" s="5" t="str">
        <f>IF(AnalyData!$AJ50="pass",AnalyData!$A50,0)</f>
        <v>150522_M00766_0103_000000000-AF9M3</v>
      </c>
      <c r="B50" s="5" t="str">
        <f>IF(OR(BadRunsEye!$D50="Pass",BadRunsEye!$D50="Borderline Pass"),BadRunsEye!$A50,0)</f>
        <v>150522_M00766_0103_000000000-AF9M3</v>
      </c>
      <c r="C50" s="5" t="str">
        <f t="shared" si="0"/>
        <v>same</v>
      </c>
      <c r="D50" s="5"/>
      <c r="E50" s="5"/>
      <c r="F50" s="5"/>
      <c r="H50" t="str">
        <f t="shared" si="1"/>
        <v>no</v>
      </c>
      <c r="I50" t="str">
        <f t="shared" si="2"/>
        <v>no</v>
      </c>
      <c r="J50" t="str">
        <f t="shared" si="3"/>
        <v>no</v>
      </c>
      <c r="K50" s="6" t="str">
        <f t="shared" si="4"/>
        <v>yes</v>
      </c>
      <c r="L50" s="5">
        <f>IF(AnalyData!$AJ50="fail",AnalyData!$A50,0)</f>
        <v>0</v>
      </c>
      <c r="M50" s="5">
        <f>IF(OR(BadRunsEye!$D50="Fail",BadRunsEye!$D50="Borderline Fail"),BadRunsEye!$A50,0)</f>
        <v>0</v>
      </c>
      <c r="N50" s="5" t="str">
        <f t="shared" si="5"/>
        <v>same</v>
      </c>
      <c r="O50" s="5"/>
      <c r="P50" s="5"/>
      <c r="Q50" s="5" t="str">
        <f t="shared" si="8"/>
        <v>yes</v>
      </c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8">
        <f>IF(AnalyData!$AJ51="pass",AnalyData!$A51,0)</f>
        <v>0</v>
      </c>
      <c r="B51" s="8" t="str">
        <f>IF(OR(BadRunsEye!$D51="Pass",BadRunsEye!$D51="Borderline Pass"),BadRunsEye!$A51,0)</f>
        <v>150522_M02641_0052_000000000-AF82F</v>
      </c>
      <c r="C51" s="8" t="str">
        <f t="shared" si="0"/>
        <v>diff</v>
      </c>
      <c r="D51" s="8" t="s">
        <v>135</v>
      </c>
      <c r="E51" s="8"/>
      <c r="F51" s="8" t="str">
        <f t="shared" si="6"/>
        <v>no</v>
      </c>
      <c r="H51" t="str">
        <f t="shared" si="1"/>
        <v>yes</v>
      </c>
      <c r="I51" t="str">
        <f t="shared" si="2"/>
        <v>no</v>
      </c>
      <c r="J51" t="str">
        <f t="shared" si="3"/>
        <v>no</v>
      </c>
      <c r="K51" s="6" t="str">
        <f t="shared" si="4"/>
        <v>no</v>
      </c>
      <c r="L51" s="8" t="str">
        <f>IF(AnalyData!$AJ51="fail",AnalyData!$A51,0)</f>
        <v>150522_M02641_0052_000000000-AF82F</v>
      </c>
      <c r="M51" s="8">
        <f>IF(OR(BadRunsEye!$D51="Fail",BadRunsEye!$D51="Borderline Fail"),BadRunsEye!$A51,0)</f>
        <v>0</v>
      </c>
      <c r="N51" s="8" t="str">
        <f t="shared" si="5"/>
        <v>diff</v>
      </c>
      <c r="O51" s="8" t="s">
        <v>135</v>
      </c>
      <c r="P51" s="8"/>
      <c r="Q51" s="8" t="str">
        <f t="shared" si="8"/>
        <v>yes</v>
      </c>
      <c r="R51" s="8"/>
      <c r="S51" s="8"/>
      <c r="T51" s="8"/>
      <c r="U51" s="8"/>
      <c r="V51" s="8"/>
      <c r="W51" s="8"/>
      <c r="X51" s="5"/>
      <c r="Y51" s="5"/>
      <c r="Z51" s="5"/>
      <c r="AA51" s="5"/>
    </row>
    <row r="52" spans="1:27" x14ac:dyDescent="0.3">
      <c r="A52" s="5" t="str">
        <f>IF(AnalyData!$AJ52="pass",AnalyData!$A52,0)</f>
        <v>150601_M00766_0107_000000000-AF9N8</v>
      </c>
      <c r="B52" s="5" t="str">
        <f>IF(OR(BadRunsEye!$D52="Pass",BadRunsEye!$D52="Borderline Pass"),BadRunsEye!$A52,0)</f>
        <v>150601_M00766_0107_000000000-AF9N8</v>
      </c>
      <c r="C52" s="5" t="str">
        <f t="shared" si="0"/>
        <v>same</v>
      </c>
      <c r="D52" s="5"/>
      <c r="E52" s="5"/>
      <c r="F52" s="5"/>
      <c r="H52" t="str">
        <f t="shared" si="1"/>
        <v>no</v>
      </c>
      <c r="I52" t="str">
        <f t="shared" si="2"/>
        <v>no</v>
      </c>
      <c r="J52" t="str">
        <f t="shared" si="3"/>
        <v>no</v>
      </c>
      <c r="K52" s="6" t="str">
        <f t="shared" si="4"/>
        <v>yes</v>
      </c>
      <c r="L52" s="5">
        <f>IF(AnalyData!$AJ52="fail",AnalyData!$A52,0)</f>
        <v>0</v>
      </c>
      <c r="M52" s="5">
        <f>IF(OR(BadRunsEye!$D52="Fail",BadRunsEye!$D52="Borderline Fail"),BadRunsEye!$A52,0)</f>
        <v>0</v>
      </c>
      <c r="N52" s="5" t="str">
        <f t="shared" si="5"/>
        <v>same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 t="str">
        <f>IF(AnalyData!$AJ53="pass",AnalyData!$A53,0)</f>
        <v>150602_M00766_0108_000000000-AFMB8</v>
      </c>
      <c r="B53" s="5" t="str">
        <f>IF(OR(BadRunsEye!$D53="Pass",BadRunsEye!$D53="Borderline Pass"),BadRunsEye!$A53,0)</f>
        <v>150602_M00766_0108_000000000-AFMB8</v>
      </c>
      <c r="C53" s="5" t="str">
        <f t="shared" si="0"/>
        <v>same</v>
      </c>
      <c r="D53" s="5"/>
      <c r="E53" s="5"/>
      <c r="F53" s="5"/>
      <c r="H53" s="6" t="str">
        <f t="shared" si="1"/>
        <v>no</v>
      </c>
      <c r="I53" t="str">
        <f t="shared" si="2"/>
        <v>no</v>
      </c>
      <c r="J53" t="str">
        <f t="shared" si="3"/>
        <v>no</v>
      </c>
      <c r="K53" t="str">
        <f t="shared" si="4"/>
        <v>yes</v>
      </c>
      <c r="L53" s="5">
        <f>IF(AnalyData!$AJ53="fail",AnalyData!$A53,0)</f>
        <v>0</v>
      </c>
      <c r="M53" s="5">
        <f>IF(OR(BadRunsEye!$D53="Fail",BadRunsEye!$D53="Borderline Fail"),BadRunsEye!$A53,0)</f>
        <v>0</v>
      </c>
      <c r="N53" s="5" t="str">
        <f t="shared" si="5"/>
        <v>same</v>
      </c>
      <c r="O53" s="5"/>
      <c r="P53" s="5"/>
      <c r="Q53" s="5"/>
      <c r="R53" s="5" t="s">
        <v>401</v>
      </c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8">
        <f>IF(AnalyData!$AJ54="pass",AnalyData!$A54,0)</f>
        <v>0</v>
      </c>
      <c r="B54" s="8" t="str">
        <f>IF(OR(BadRunsEye!$D54="Pass",BadRunsEye!$D54="Borderline Pass"),BadRunsEye!$A54,0)</f>
        <v>150603_M02641_0056_000000000-AEY8R</v>
      </c>
      <c r="C54" s="8" t="str">
        <f t="shared" si="0"/>
        <v>diff</v>
      </c>
      <c r="D54" s="8" t="s">
        <v>407</v>
      </c>
      <c r="E54" s="8"/>
      <c r="F54" s="8" t="str">
        <f t="shared" si="6"/>
        <v>no</v>
      </c>
      <c r="H54" t="str">
        <f t="shared" si="1"/>
        <v>yes</v>
      </c>
      <c r="I54" s="6" t="str">
        <f t="shared" si="2"/>
        <v>no</v>
      </c>
      <c r="J54" t="str">
        <f t="shared" si="3"/>
        <v>no</v>
      </c>
      <c r="K54" t="str">
        <f t="shared" si="4"/>
        <v>no</v>
      </c>
      <c r="L54" s="8" t="str">
        <f>IF(AnalyData!$AJ54="fail",AnalyData!$A54,0)</f>
        <v>150603_M02641_0056_000000000-AEY8R</v>
      </c>
      <c r="M54" s="8">
        <f>IF(OR(BadRunsEye!$D54="Fail",BadRunsEye!$D54="Borderline Fail"),BadRunsEye!$A54,0)</f>
        <v>0</v>
      </c>
      <c r="N54" s="8" t="str">
        <f t="shared" si="5"/>
        <v>diff</v>
      </c>
      <c r="O54" s="8" t="s">
        <v>141</v>
      </c>
      <c r="P54" s="8"/>
      <c r="Q54" s="8" t="str">
        <f t="shared" si="8"/>
        <v>yes</v>
      </c>
      <c r="R54" s="8"/>
      <c r="S54" s="8"/>
      <c r="T54" s="8"/>
      <c r="U54" s="8"/>
      <c r="V54" s="8"/>
      <c r="W54" s="8"/>
      <c r="X54" s="5"/>
      <c r="Y54" s="5"/>
      <c r="Z54" s="5"/>
      <c r="AA54" s="5"/>
    </row>
    <row r="55" spans="1:27" x14ac:dyDescent="0.3">
      <c r="A55" s="5" t="str">
        <f>IF(AnalyData!$AJ55="pass",AnalyData!$A55,0)</f>
        <v>150604_M00766_0109_000000000-AFJ62</v>
      </c>
      <c r="B55" s="5" t="str">
        <f>IF(OR(BadRunsEye!$D55="Pass",BadRunsEye!$D55="Borderline Pass"),BadRunsEye!$A55,0)</f>
        <v>150604_M00766_0109_000000000-AFJ62</v>
      </c>
      <c r="C55" s="5" t="str">
        <f t="shared" si="0"/>
        <v>same</v>
      </c>
      <c r="D55" s="5"/>
      <c r="E55" s="5"/>
      <c r="F55" s="5"/>
      <c r="H55" s="6" t="str">
        <f t="shared" si="1"/>
        <v>no</v>
      </c>
      <c r="I55" t="str">
        <f t="shared" si="2"/>
        <v>no</v>
      </c>
      <c r="J55" t="str">
        <f t="shared" si="3"/>
        <v>no</v>
      </c>
      <c r="K55" t="str">
        <f t="shared" si="4"/>
        <v>yes</v>
      </c>
      <c r="L55" s="5">
        <f>IF(AnalyData!$AJ55="fail",AnalyData!$A55,0)</f>
        <v>0</v>
      </c>
      <c r="M55" s="5">
        <f>IF(OR(BadRunsEye!$D55="Fail",BadRunsEye!$D55="Borderline Fail"),BadRunsEye!$A55,0)</f>
        <v>0</v>
      </c>
      <c r="N55" s="5" t="str">
        <f t="shared" si="5"/>
        <v>same</v>
      </c>
      <c r="O55" s="5"/>
      <c r="P55" s="5"/>
      <c r="Q55" s="5"/>
      <c r="R55" s="5" t="s">
        <v>400</v>
      </c>
      <c r="S55" s="5" t="s">
        <v>401</v>
      </c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8">
        <f>IF(AnalyData!$AJ56="pass",AnalyData!$A56,0)</f>
        <v>0</v>
      </c>
      <c r="B56" s="8" t="str">
        <f>IF(OR(BadRunsEye!$D56="Pass",BadRunsEye!$D56="Borderline Pass"),BadRunsEye!$A56,0)</f>
        <v>150604_M02641_0057_000000000-AFL7N</v>
      </c>
      <c r="C56" s="8" t="str">
        <f t="shared" si="0"/>
        <v>diff</v>
      </c>
      <c r="D56" s="8" t="s">
        <v>146</v>
      </c>
      <c r="E56" s="8"/>
      <c r="F56" s="8" t="str">
        <f t="shared" si="6"/>
        <v>no</v>
      </c>
      <c r="H56" t="str">
        <f t="shared" si="1"/>
        <v>yes</v>
      </c>
      <c r="I56" t="str">
        <f t="shared" si="2"/>
        <v>no</v>
      </c>
      <c r="J56" s="6" t="str">
        <f t="shared" si="3"/>
        <v>no</v>
      </c>
      <c r="K56" t="str">
        <f t="shared" si="4"/>
        <v>no</v>
      </c>
      <c r="L56" s="8" t="str">
        <f>IF(AnalyData!$AJ56="fail",AnalyData!$A56,0)</f>
        <v>150604_M02641_0057_000000000-AFL7N</v>
      </c>
      <c r="M56" s="8">
        <f>IF(OR(BadRunsEye!$D56="Fail",BadRunsEye!$D56="Borderline Fail"),BadRunsEye!$A56,0)</f>
        <v>0</v>
      </c>
      <c r="N56" s="8" t="str">
        <f t="shared" si="5"/>
        <v>diff</v>
      </c>
      <c r="O56" s="8" t="s">
        <v>146</v>
      </c>
      <c r="P56" s="8"/>
      <c r="Q56" s="8" t="str">
        <f t="shared" si="8"/>
        <v>yes</v>
      </c>
      <c r="R56" s="8" t="s">
        <v>402</v>
      </c>
      <c r="S56" s="10" t="s">
        <v>403</v>
      </c>
      <c r="T56" s="8"/>
      <c r="U56" s="8"/>
      <c r="V56" s="8"/>
      <c r="W56" s="8"/>
      <c r="X56" s="5"/>
      <c r="Y56" s="5"/>
      <c r="Z56" s="5"/>
      <c r="AA56" s="5"/>
    </row>
    <row r="57" spans="1:27" x14ac:dyDescent="0.3">
      <c r="A57" s="5" t="str">
        <f>IF(AnalyData!$AJ57="pass",AnalyData!$A57,0)</f>
        <v>150605_M00766_0110_000000000-AF80F</v>
      </c>
      <c r="B57" s="5" t="str">
        <f>IF(OR(BadRunsEye!$D57="Pass",BadRunsEye!$D57="Borderline Pass"),BadRunsEye!$A57,0)</f>
        <v>150605_M00766_0110_000000000-AF80F</v>
      </c>
      <c r="C57" s="5" t="str">
        <f t="shared" si="0"/>
        <v>same</v>
      </c>
      <c r="D57" s="5"/>
      <c r="E57" s="5"/>
      <c r="F57" s="5"/>
      <c r="H57" t="str">
        <f t="shared" si="1"/>
        <v>no</v>
      </c>
      <c r="I57" t="str">
        <f t="shared" si="2"/>
        <v>no</v>
      </c>
      <c r="J57" t="str">
        <f t="shared" si="3"/>
        <v>no</v>
      </c>
      <c r="K57" s="6" t="str">
        <f t="shared" si="4"/>
        <v>yes</v>
      </c>
      <c r="L57" s="5">
        <f>IF(AnalyData!$AJ57="fail",AnalyData!$A57,0)</f>
        <v>0</v>
      </c>
      <c r="M57" s="5">
        <f>IF(OR(BadRunsEye!$D57="Fail",BadRunsEye!$D57="Borderline Fail"),BadRunsEye!$A57,0)</f>
        <v>0</v>
      </c>
      <c r="N57" s="5" t="str">
        <f t="shared" si="5"/>
        <v>same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 t="str">
        <f>IF(AnalyData!$AJ58="pass",AnalyData!$A58,0)</f>
        <v>150610_M00766_0111_000000000-AFMWF</v>
      </c>
      <c r="B58" s="5" t="str">
        <f>IF(OR(BadRunsEye!$D58="Pass",BadRunsEye!$D58="Borderline Pass"),BadRunsEye!$A58,0)</f>
        <v>150610_M00766_0111_000000000-AFMWF</v>
      </c>
      <c r="C58" s="5" t="str">
        <f t="shared" si="0"/>
        <v>same</v>
      </c>
      <c r="D58" s="5"/>
      <c r="E58" s="5"/>
      <c r="F58" s="5"/>
      <c r="H58" t="str">
        <f t="shared" si="1"/>
        <v>no</v>
      </c>
      <c r="I58" t="str">
        <f t="shared" si="2"/>
        <v>no</v>
      </c>
      <c r="J58" t="str">
        <f t="shared" si="3"/>
        <v>no</v>
      </c>
      <c r="K58" s="6" t="str">
        <f t="shared" si="4"/>
        <v>yes</v>
      </c>
      <c r="L58" s="5">
        <f>IF(AnalyData!$AJ58="fail",AnalyData!$A58,0)</f>
        <v>0</v>
      </c>
      <c r="M58" s="5">
        <f>IF(OR(BadRunsEye!$D58="Fail",BadRunsEye!$D58="Borderline Fail"),BadRunsEye!$A58,0)</f>
        <v>0</v>
      </c>
      <c r="N58" s="5" t="str">
        <f t="shared" si="5"/>
        <v>same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8">
        <f>IF(AnalyData!$AJ59="pass",AnalyData!$A59,0)</f>
        <v>0</v>
      </c>
      <c r="B59" s="8" t="str">
        <f>IF(OR(BadRunsEye!$D59="Pass",BadRunsEye!$D59="Borderline Pass"),BadRunsEye!$A59,0)</f>
        <v>150611_M02641_0060_000000000-AFN2Y</v>
      </c>
      <c r="C59" s="8" t="str">
        <f t="shared" si="0"/>
        <v>diff</v>
      </c>
      <c r="D59" s="8" t="s">
        <v>151</v>
      </c>
      <c r="E59" s="8"/>
      <c r="F59" s="8" t="str">
        <f t="shared" si="6"/>
        <v>no</v>
      </c>
      <c r="H59" s="9" t="str">
        <f t="shared" si="1"/>
        <v>yes</v>
      </c>
      <c r="I59" t="str">
        <f t="shared" si="2"/>
        <v>no</v>
      </c>
      <c r="J59" t="str">
        <f t="shared" si="3"/>
        <v>no</v>
      </c>
      <c r="K59" s="9" t="str">
        <f t="shared" si="4"/>
        <v>no</v>
      </c>
      <c r="L59" s="8" t="str">
        <f>IF(AnalyData!$AJ59="fail",AnalyData!$A59,0)</f>
        <v>150611_M02641_0060_000000000-AFN2Y</v>
      </c>
      <c r="M59" s="8">
        <f>IF(OR(BadRunsEye!$D59="Fail",BadRunsEye!$D59="Borderline Fail"),BadRunsEye!$A59,0)</f>
        <v>0</v>
      </c>
      <c r="N59" s="8" t="str">
        <f t="shared" si="5"/>
        <v>diff</v>
      </c>
      <c r="O59" s="8" t="s">
        <v>151</v>
      </c>
      <c r="P59" s="8"/>
      <c r="Q59" s="8" t="str">
        <f t="shared" si="8"/>
        <v>yes</v>
      </c>
      <c r="R59" s="10" t="s">
        <v>403</v>
      </c>
      <c r="S59" s="8"/>
      <c r="T59" s="8"/>
      <c r="U59" s="8"/>
      <c r="V59" s="8"/>
      <c r="W59" s="8"/>
      <c r="X59" s="5"/>
      <c r="Y59" s="5"/>
      <c r="Z59" s="5"/>
      <c r="AA59" s="5"/>
    </row>
    <row r="60" spans="1:27" x14ac:dyDescent="0.3">
      <c r="A60" s="8">
        <f>IF(AnalyData!$AJ60="pass",AnalyData!$A60,0)</f>
        <v>0</v>
      </c>
      <c r="B60" s="8" t="str">
        <f>IF(OR(BadRunsEye!$D60="Pass",BadRunsEye!$D60="Borderline Pass"),BadRunsEye!$A60,0)</f>
        <v>150615_M02641_0062_000000000-AFH7C</v>
      </c>
      <c r="C60" s="8" t="str">
        <f t="shared" si="0"/>
        <v>diff</v>
      </c>
      <c r="D60" s="8" t="s">
        <v>152</v>
      </c>
      <c r="E60" s="8"/>
      <c r="F60" s="8" t="str">
        <f t="shared" si="6"/>
        <v>no</v>
      </c>
      <c r="H60" t="str">
        <f t="shared" si="1"/>
        <v>yes</v>
      </c>
      <c r="I60" t="str">
        <f t="shared" si="2"/>
        <v>no</v>
      </c>
      <c r="J60" t="str">
        <f t="shared" si="3"/>
        <v>no</v>
      </c>
      <c r="K60" s="6" t="str">
        <f t="shared" si="4"/>
        <v>no</v>
      </c>
      <c r="L60" s="8" t="str">
        <f>IF(AnalyData!$AJ60="fail",AnalyData!$A60,0)</f>
        <v>150615_M02641_0062_000000000-AFH7C</v>
      </c>
      <c r="M60" s="8">
        <f>IF(OR(BadRunsEye!$D60="Fail",BadRunsEye!$D60="Borderline Fail"),BadRunsEye!$A60,0)</f>
        <v>0</v>
      </c>
      <c r="N60" s="8" t="str">
        <f t="shared" si="5"/>
        <v>diff</v>
      </c>
      <c r="O60" s="8" t="s">
        <v>152</v>
      </c>
      <c r="P60" s="8"/>
      <c r="Q60" s="8" t="str">
        <f t="shared" si="8"/>
        <v>yes</v>
      </c>
      <c r="R60" s="8"/>
      <c r="S60" s="8"/>
      <c r="T60" s="8"/>
      <c r="U60" s="8"/>
      <c r="V60" s="8"/>
      <c r="W60" s="8"/>
      <c r="X60" s="5"/>
      <c r="Y60" s="5"/>
      <c r="Z60" s="5"/>
      <c r="AA60" s="5"/>
    </row>
    <row r="61" spans="1:27" x14ac:dyDescent="0.3">
      <c r="A61" s="5" t="str">
        <f>IF(AnalyData!$AJ61="pass",AnalyData!$A61,0)</f>
        <v>150619_M02641_0063_000000000-AFN2W</v>
      </c>
      <c r="B61" s="5" t="str">
        <f>IF(OR(BadRunsEye!$D61="Pass",BadRunsEye!$D61="Borderline Pass"),BadRunsEye!$A61,0)</f>
        <v>150619_M02641_0063_000000000-AFN2W</v>
      </c>
      <c r="C61" s="5" t="str">
        <f t="shared" si="0"/>
        <v>same</v>
      </c>
      <c r="D61" s="5"/>
      <c r="E61" s="5"/>
      <c r="F61" s="5"/>
      <c r="H61" t="str">
        <f t="shared" si="1"/>
        <v>no</v>
      </c>
      <c r="I61" t="str">
        <f t="shared" si="2"/>
        <v>no</v>
      </c>
      <c r="J61" t="str">
        <f t="shared" si="3"/>
        <v>no</v>
      </c>
      <c r="K61" s="6" t="str">
        <f t="shared" si="4"/>
        <v>yes</v>
      </c>
      <c r="L61" s="5">
        <f>IF(AnalyData!$AJ61="fail",AnalyData!$A61,0)</f>
        <v>0</v>
      </c>
      <c r="M61" s="5">
        <f>IF(OR(BadRunsEye!$D61="Fail",BadRunsEye!$D61="Borderline Fail"),BadRunsEye!$A61,0)</f>
        <v>0</v>
      </c>
      <c r="N61" s="5" t="str">
        <f t="shared" si="5"/>
        <v>same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>
        <f>IF(AnalyData!$AJ62="pass",AnalyData!$A62,0)</f>
        <v>0</v>
      </c>
      <c r="B62" s="5">
        <f>IF(OR(BadRunsEye!$D62="Pass",BadRunsEye!$D62="Borderline Pass"),BadRunsEye!$A62,0)</f>
        <v>0</v>
      </c>
      <c r="C62" s="5" t="str">
        <f t="shared" si="0"/>
        <v>same</v>
      </c>
      <c r="D62" s="5"/>
      <c r="E62" s="5"/>
      <c r="F62" s="5"/>
      <c r="H62" s="6" t="str">
        <f t="shared" si="1"/>
        <v>no</v>
      </c>
      <c r="I62" t="str">
        <f t="shared" si="2"/>
        <v>no</v>
      </c>
      <c r="J62" t="str">
        <f t="shared" si="3"/>
        <v>yes</v>
      </c>
      <c r="K62" t="str">
        <f t="shared" si="4"/>
        <v>no</v>
      </c>
      <c r="L62" s="5" t="str">
        <f>IF(AnalyData!$AJ62="fail",AnalyData!$A62,0)</f>
        <v>150625_M02641_0065_000000000-AEY2A</v>
      </c>
      <c r="M62" s="5" t="str">
        <f>IF(OR(BadRunsEye!$D62="Fail",BadRunsEye!$D62="Borderline Fail"),BadRunsEye!$A62,0)</f>
        <v>150625_M02641_0065_000000000-AEY2A</v>
      </c>
      <c r="N62" s="5" t="str">
        <f t="shared" si="5"/>
        <v>same</v>
      </c>
      <c r="O62" s="5"/>
      <c r="P62" s="5"/>
      <c r="Q62" s="5"/>
      <c r="R62" s="5" t="s">
        <v>405</v>
      </c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 t="str">
        <f>IF(AnalyData!$AJ63="pass",AnalyData!$A63,0)</f>
        <v>150703_M00766_0117_000000000-AFN2F</v>
      </c>
      <c r="B63" s="5" t="str">
        <f>IF(OR(BadRunsEye!$D63="Pass",BadRunsEye!$D63="Borderline Pass"),BadRunsEye!$A63,0)</f>
        <v>150703_M00766_0117_000000000-AFN2F</v>
      </c>
      <c r="C63" s="5" t="str">
        <f t="shared" si="0"/>
        <v>same</v>
      </c>
      <c r="D63" s="5"/>
      <c r="E63" s="5"/>
      <c r="F63" s="5"/>
      <c r="H63" t="str">
        <f t="shared" si="1"/>
        <v>no</v>
      </c>
      <c r="I63" t="str">
        <f t="shared" si="2"/>
        <v>no</v>
      </c>
      <c r="J63" t="str">
        <f t="shared" si="3"/>
        <v>no</v>
      </c>
      <c r="K63" s="6" t="str">
        <f t="shared" si="4"/>
        <v>yes</v>
      </c>
      <c r="L63" s="5">
        <f>IF(AnalyData!$AJ63="fail",AnalyData!$A63,0)</f>
        <v>0</v>
      </c>
      <c r="M63" s="5">
        <f>IF(OR(BadRunsEye!$D63="Fail",BadRunsEye!$D63="Borderline Fail"),BadRunsEye!$A63,0)</f>
        <v>0</v>
      </c>
      <c r="N63" s="5" t="str">
        <f t="shared" si="5"/>
        <v>same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 t="str">
        <f>IF(AnalyData!$AJ64="pass",AnalyData!$A64,0)</f>
        <v>150703_M02641_0001_000000000-AFMW2</v>
      </c>
      <c r="B64" s="5" t="str">
        <f>IF(OR(BadRunsEye!$D64="Pass",BadRunsEye!$D64="Borderline Pass"),BadRunsEye!$A64,0)</f>
        <v>150703_M02641_0001_000000000-AFMW2</v>
      </c>
      <c r="C64" s="5" t="str">
        <f t="shared" si="0"/>
        <v>same</v>
      </c>
      <c r="D64" s="5"/>
      <c r="E64" s="5"/>
      <c r="F64" s="5"/>
      <c r="H64" t="str">
        <f t="shared" si="1"/>
        <v>no</v>
      </c>
      <c r="I64" t="str">
        <f t="shared" si="2"/>
        <v>no</v>
      </c>
      <c r="J64" t="str">
        <f t="shared" si="3"/>
        <v>no</v>
      </c>
      <c r="K64" s="6" t="str">
        <f t="shared" si="4"/>
        <v>yes</v>
      </c>
      <c r="L64" s="5">
        <f>IF(AnalyData!$AJ64="fail",AnalyData!$A64,0)</f>
        <v>0</v>
      </c>
      <c r="M64" s="5">
        <f>IF(OR(BadRunsEye!$D64="Fail",BadRunsEye!$D64="Borderline Fail"),BadRunsEye!$A64,0)</f>
        <v>0</v>
      </c>
      <c r="N64" s="5" t="str">
        <f t="shared" si="5"/>
        <v>same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 t="str">
        <f>IF(AnalyData!$AJ65="pass",AnalyData!$A65,0)</f>
        <v>150709_M02641_0004_000000000-AFMPC</v>
      </c>
      <c r="B65" s="5" t="str">
        <f>IF(OR(BadRunsEye!$D65="Pass",BadRunsEye!$D65="Borderline Pass"),BadRunsEye!$A65,0)</f>
        <v>150709_M02641_0004_000000000-AFMPC</v>
      </c>
      <c r="C65" s="5" t="str">
        <f t="shared" si="0"/>
        <v>same</v>
      </c>
      <c r="D65" s="5"/>
      <c r="E65" s="5"/>
      <c r="F65" s="5"/>
      <c r="H65" t="str">
        <f t="shared" si="1"/>
        <v>no</v>
      </c>
      <c r="I65" t="str">
        <f t="shared" si="2"/>
        <v>no</v>
      </c>
      <c r="J65" t="str">
        <f t="shared" si="3"/>
        <v>no</v>
      </c>
      <c r="K65" s="6" t="str">
        <f t="shared" si="4"/>
        <v>yes</v>
      </c>
      <c r="L65" s="5">
        <f>IF(AnalyData!$AJ65="fail",AnalyData!$A65,0)</f>
        <v>0</v>
      </c>
      <c r="M65" s="5">
        <f>IF(OR(BadRunsEye!$D65="Fail",BadRunsEye!$D65="Borderline Fail"),BadRunsEye!$A65,0)</f>
        <v>0</v>
      </c>
      <c r="N65" s="5" t="str">
        <f t="shared" si="5"/>
        <v>same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 t="str">
        <f>IF(AnalyData!$AJ66="pass",AnalyData!$A66,0)</f>
        <v>150727_M00766_0119_000000000-AF3TM</v>
      </c>
      <c r="B66" s="5" t="str">
        <f>IF(OR(BadRunsEye!$D66="Pass",BadRunsEye!$D66="Borderline Pass"),BadRunsEye!$A66,0)</f>
        <v>150727_M00766_0119_000000000-AF3TM</v>
      </c>
      <c r="C66" s="5" t="str">
        <f t="shared" si="0"/>
        <v>same</v>
      </c>
      <c r="D66" s="5"/>
      <c r="E66" s="5"/>
      <c r="F66" s="5"/>
      <c r="H66" t="str">
        <f t="shared" si="1"/>
        <v>no</v>
      </c>
      <c r="I66" t="str">
        <f t="shared" si="2"/>
        <v>no</v>
      </c>
      <c r="J66" t="str">
        <f t="shared" si="3"/>
        <v>no</v>
      </c>
      <c r="K66" s="6" t="str">
        <f t="shared" si="4"/>
        <v>yes</v>
      </c>
      <c r="L66" s="5">
        <f>IF(AnalyData!$AJ66="fail",AnalyData!$A66,0)</f>
        <v>0</v>
      </c>
      <c r="M66" s="5">
        <f>IF(OR(BadRunsEye!$D66="Fail",BadRunsEye!$D66="Borderline Fail"),BadRunsEye!$A66,0)</f>
        <v>0</v>
      </c>
      <c r="N66" s="5" t="str">
        <f t="shared" si="5"/>
        <v>same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8" t="str">
        <f>IF(AnalyData!$AJ67="pass",AnalyData!$A67,0)</f>
        <v>150727_M02641_0007_000000000-AGEW7</v>
      </c>
      <c r="B67" s="8">
        <f>IF(OR(BadRunsEye!$D67="Pass",BadRunsEye!$D67="Borderline Pass"),BadRunsEye!$A67,0)</f>
        <v>0</v>
      </c>
      <c r="C67" s="8" t="str">
        <f t="shared" ref="C67:C123" si="9">IF(A67=B67,"same","diff")</f>
        <v>diff</v>
      </c>
      <c r="D67" s="11" t="s">
        <v>162</v>
      </c>
      <c r="E67" s="11"/>
      <c r="F67" s="11" t="str">
        <f t="shared" si="6"/>
        <v>yes</v>
      </c>
      <c r="H67" t="str">
        <f t="shared" ref="H67:H123" si="10">IF(AND(L67&lt;&gt;0,M67=0),"yes","no")</f>
        <v>no</v>
      </c>
      <c r="I67" t="str">
        <f t="shared" ref="I67:I123" si="11">IF(AND(L67=0,M67&lt;&gt;0),"yes","no")</f>
        <v>yes</v>
      </c>
      <c r="J67" t="str">
        <f t="shared" ref="J67:J123" si="12">IF(AND(L67&lt;&gt;0,M67&lt;&gt;0),"yes","no")</f>
        <v>no</v>
      </c>
      <c r="K67" s="6" t="str">
        <f t="shared" ref="K67:K123" si="13">IF(AND(L67=0,M67=0),"yes","no")</f>
        <v>no</v>
      </c>
      <c r="L67" s="8">
        <f>IF(AnalyData!$AJ67="fail",AnalyData!$A67,0)</f>
        <v>0</v>
      </c>
      <c r="M67" s="8" t="str">
        <f>IF(OR(BadRunsEye!$D67="Fail",BadRunsEye!$D67="Borderline Fail"),BadRunsEye!$A67,0)</f>
        <v>150727_M02641_0007_000000000-AGEW7</v>
      </c>
      <c r="N67" s="8" t="str">
        <f t="shared" ref="N67:N123" si="14">IF(L67=M67,"same","diff")</f>
        <v>diff</v>
      </c>
      <c r="O67" s="8" t="s">
        <v>162</v>
      </c>
      <c r="P67" s="8"/>
      <c r="Q67" s="8" t="str">
        <f t="shared" si="8"/>
        <v>no</v>
      </c>
      <c r="R67" s="8"/>
      <c r="S67" s="8"/>
      <c r="T67" s="8"/>
      <c r="U67" s="8"/>
      <c r="V67" s="8"/>
      <c r="W67" s="8"/>
      <c r="X67" s="5"/>
      <c r="Y67" s="5"/>
      <c r="Z67" s="5"/>
      <c r="AA67" s="5"/>
    </row>
    <row r="68" spans="1:27" x14ac:dyDescent="0.3">
      <c r="A68" s="5" t="str">
        <f>IF(AnalyData!$AJ68="pass",AnalyData!$A68,0)</f>
        <v>150807_M00766_0122_000000000-AFMW7</v>
      </c>
      <c r="B68" s="5" t="str">
        <f>IF(OR(BadRunsEye!$D68="Pass",BadRunsEye!$D68="Borderline Pass"),BadRunsEye!$A68,0)</f>
        <v>150807_M00766_0122_000000000-AFMW7</v>
      </c>
      <c r="C68" s="5" t="str">
        <f t="shared" si="9"/>
        <v>same</v>
      </c>
      <c r="D68" s="5"/>
      <c r="E68" s="5"/>
      <c r="F68" s="5"/>
      <c r="H68" t="str">
        <f t="shared" si="10"/>
        <v>no</v>
      </c>
      <c r="I68" t="str">
        <f t="shared" si="11"/>
        <v>no</v>
      </c>
      <c r="J68" t="str">
        <f t="shared" si="12"/>
        <v>no</v>
      </c>
      <c r="K68" s="6" t="str">
        <f t="shared" si="13"/>
        <v>yes</v>
      </c>
      <c r="L68" s="5">
        <f>IF(AnalyData!$AJ68="fail",AnalyData!$A68,0)</f>
        <v>0</v>
      </c>
      <c r="M68" s="5">
        <f>IF(OR(BadRunsEye!$D68="Fail",BadRunsEye!$D68="Borderline Fail"),BadRunsEye!$A68,0)</f>
        <v>0</v>
      </c>
      <c r="N68" s="5" t="str">
        <f t="shared" si="14"/>
        <v>same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 t="str">
        <f>IF(AnalyData!$AJ69="pass",AnalyData!$A69,0)</f>
        <v>150813_M00766_0124_000000000-AFYEH</v>
      </c>
      <c r="B69" s="5" t="str">
        <f>IF(OR(BadRunsEye!$D69="Pass",BadRunsEye!$D69="Borderline Pass"),BadRunsEye!$A69,0)</f>
        <v>150813_M00766_0124_000000000-AFYEH</v>
      </c>
      <c r="C69" s="5" t="str">
        <f t="shared" si="9"/>
        <v>same</v>
      </c>
      <c r="D69" s="5"/>
      <c r="E69" s="5"/>
      <c r="F69" s="5"/>
      <c r="H69" t="str">
        <f t="shared" si="10"/>
        <v>no</v>
      </c>
      <c r="I69" t="str">
        <f t="shared" si="11"/>
        <v>no</v>
      </c>
      <c r="J69" t="str">
        <f t="shared" si="12"/>
        <v>no</v>
      </c>
      <c r="K69" s="6" t="str">
        <f t="shared" si="13"/>
        <v>yes</v>
      </c>
      <c r="L69" s="5">
        <f>IF(AnalyData!$AJ69="fail",AnalyData!$A69,0)</f>
        <v>0</v>
      </c>
      <c r="M69" s="5">
        <f>IF(OR(BadRunsEye!$D69="Fail",BadRunsEye!$D69="Borderline Fail"),BadRunsEye!$A69,0)</f>
        <v>0</v>
      </c>
      <c r="N69" s="5" t="str">
        <f t="shared" si="14"/>
        <v>same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 t="str">
        <f>IF(AnalyData!$AJ70="pass",AnalyData!$A70,0)</f>
        <v>150818_M00766_0125_000000000-AE8BP</v>
      </c>
      <c r="B70" s="5" t="str">
        <f>IF(OR(BadRunsEye!$D70="Pass",BadRunsEye!$D70="Borderline Pass"),BadRunsEye!$A70,0)</f>
        <v>150818_M00766_0125_000000000-AE8BP</v>
      </c>
      <c r="C70" s="5" t="str">
        <f t="shared" si="9"/>
        <v>same</v>
      </c>
      <c r="D70" s="5"/>
      <c r="E70" s="5"/>
      <c r="F70" s="5"/>
      <c r="H70" t="str">
        <f t="shared" si="10"/>
        <v>no</v>
      </c>
      <c r="I70" t="str">
        <f t="shared" si="11"/>
        <v>no</v>
      </c>
      <c r="J70" t="str">
        <f t="shared" si="12"/>
        <v>no</v>
      </c>
      <c r="K70" s="6" t="str">
        <f t="shared" si="13"/>
        <v>yes</v>
      </c>
      <c r="L70" s="5">
        <f>IF(AnalyData!$AJ70="fail",AnalyData!$A70,0)</f>
        <v>0</v>
      </c>
      <c r="M70" s="5">
        <f>IF(OR(BadRunsEye!$D70="Fail",BadRunsEye!$D70="Borderline Fail"),BadRunsEye!$A70,0)</f>
        <v>0</v>
      </c>
      <c r="N70" s="5" t="str">
        <f t="shared" si="14"/>
        <v>same</v>
      </c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 t="str">
        <f>IF(AnalyData!$AJ71="pass",AnalyData!$A71,0)</f>
        <v>150826_M00766_0127_000000000-AGKLT</v>
      </c>
      <c r="B71" s="5" t="str">
        <f>IF(OR(BadRunsEye!$D71="Pass",BadRunsEye!$D71="Borderline Pass"),BadRunsEye!$A71,0)</f>
        <v>150826_M00766_0127_000000000-AGKLT</v>
      </c>
      <c r="C71" s="5" t="str">
        <f t="shared" si="9"/>
        <v>same</v>
      </c>
      <c r="D71" s="5"/>
      <c r="E71" s="5"/>
      <c r="F71" s="5"/>
      <c r="H71" t="str">
        <f t="shared" si="10"/>
        <v>no</v>
      </c>
      <c r="I71" t="str">
        <f t="shared" si="11"/>
        <v>no</v>
      </c>
      <c r="J71" t="str">
        <f t="shared" si="12"/>
        <v>no</v>
      </c>
      <c r="K71" s="6" t="str">
        <f t="shared" si="13"/>
        <v>yes</v>
      </c>
      <c r="L71" s="5">
        <f>IF(AnalyData!$AJ71="fail",AnalyData!$A71,0)</f>
        <v>0</v>
      </c>
      <c r="M71" s="5">
        <f>IF(OR(BadRunsEye!$D71="Fail",BadRunsEye!$D71="Borderline Fail"),BadRunsEye!$A71,0)</f>
        <v>0</v>
      </c>
      <c r="N71" s="5" t="str">
        <f t="shared" si="14"/>
        <v>same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>
        <f>IF(AnalyData!$AJ72="pass",AnalyData!$A72,0)</f>
        <v>0</v>
      </c>
      <c r="B72" s="5">
        <f>IF(OR(BadRunsEye!$D72="Pass",BadRunsEye!$D72="Borderline Pass"),BadRunsEye!$A72,0)</f>
        <v>0</v>
      </c>
      <c r="C72" s="5" t="str">
        <f t="shared" si="9"/>
        <v>same</v>
      </c>
      <c r="D72" s="5"/>
      <c r="E72" s="5"/>
      <c r="F72" s="5"/>
      <c r="H72" t="str">
        <f t="shared" si="10"/>
        <v>no</v>
      </c>
      <c r="I72" s="9" t="str">
        <f t="shared" si="11"/>
        <v>no</v>
      </c>
      <c r="J72" s="9" t="str">
        <f t="shared" si="12"/>
        <v>yes</v>
      </c>
      <c r="K72" t="str">
        <f t="shared" si="13"/>
        <v>no</v>
      </c>
      <c r="L72" s="5" t="str">
        <f>IF(AnalyData!$AJ72="fail",AnalyData!$A72,0)</f>
        <v>150904_M00766_0129_000000000-AFNA2</v>
      </c>
      <c r="M72" s="5" t="str">
        <f>IF(OR(BadRunsEye!$D72="Fail",BadRunsEye!$D72="Borderline Fail"),BadRunsEye!$A72,0)</f>
        <v>150904_M00766_0129_000000000-AFNA2</v>
      </c>
      <c r="N72" s="5" t="str">
        <f t="shared" si="14"/>
        <v>same</v>
      </c>
      <c r="O72" s="5"/>
      <c r="P72" s="5"/>
      <c r="Q72" s="5"/>
      <c r="R72" s="12" t="s">
        <v>403</v>
      </c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 t="str">
        <f>IF(AnalyData!$AJ73="pass",AnalyData!$A73,0)</f>
        <v>150910_M00766_0130_000000000-AGJGG</v>
      </c>
      <c r="B73" s="5" t="str">
        <f>IF(OR(BadRunsEye!$D73="Pass",BadRunsEye!$D73="Borderline Pass"),BadRunsEye!$A73,0)</f>
        <v>150910_M00766_0130_000000000-AGJGG</v>
      </c>
      <c r="C73" s="5" t="str">
        <f t="shared" si="9"/>
        <v>same</v>
      </c>
      <c r="D73" s="5"/>
      <c r="E73" s="5"/>
      <c r="F73" s="5"/>
      <c r="H73" t="str">
        <f t="shared" si="10"/>
        <v>no</v>
      </c>
      <c r="I73" s="6" t="str">
        <f t="shared" si="11"/>
        <v>no</v>
      </c>
      <c r="J73" t="str">
        <f t="shared" si="12"/>
        <v>no</v>
      </c>
      <c r="K73" t="str">
        <f t="shared" si="13"/>
        <v>yes</v>
      </c>
      <c r="L73" s="5">
        <f>IF(AnalyData!$AJ73="fail",AnalyData!$A73,0)</f>
        <v>0</v>
      </c>
      <c r="M73" s="5">
        <f>IF(OR(BadRunsEye!$D73="Fail",BadRunsEye!$D73="Borderline Fail"),BadRunsEye!$A73,0)</f>
        <v>0</v>
      </c>
      <c r="N73" s="5" t="str">
        <f t="shared" si="14"/>
        <v>same</v>
      </c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 t="str">
        <f>IF(AnalyData!$AJ74="pass",AnalyData!$A74,0)</f>
        <v>150916_M02641_0025_000000000-AFN33</v>
      </c>
      <c r="B74" s="5" t="str">
        <f>IF(OR(BadRunsEye!$D74="Pass",BadRunsEye!$D74="Borderline Pass"),BadRunsEye!$A74,0)</f>
        <v>150916_M02641_0025_000000000-AFN33</v>
      </c>
      <c r="C74" s="5" t="str">
        <f t="shared" si="9"/>
        <v>same</v>
      </c>
      <c r="D74" s="5"/>
      <c r="E74" s="5"/>
      <c r="F74" s="5"/>
      <c r="H74" t="str">
        <f t="shared" si="10"/>
        <v>no</v>
      </c>
      <c r="I74" s="6" t="str">
        <f t="shared" si="11"/>
        <v>no</v>
      </c>
      <c r="J74" t="str">
        <f t="shared" si="12"/>
        <v>no</v>
      </c>
      <c r="K74" t="str">
        <f t="shared" si="13"/>
        <v>yes</v>
      </c>
      <c r="L74" s="5">
        <f>IF(AnalyData!$AJ74="fail",AnalyData!$A74,0)</f>
        <v>0</v>
      </c>
      <c r="M74" s="5">
        <f>IF(OR(BadRunsEye!$D74="Fail",BadRunsEye!$D74="Borderline Fail"),BadRunsEye!$A74,0)</f>
        <v>0</v>
      </c>
      <c r="N74" s="5" t="str">
        <f t="shared" si="14"/>
        <v>same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 t="str">
        <f>IF(AnalyData!$AJ75="pass",AnalyData!$A75,0)</f>
        <v>150917_M02641_0026_000000000-AFN0A</v>
      </c>
      <c r="B75" s="5" t="str">
        <f>IF(OR(BadRunsEye!$D75="Pass",BadRunsEye!$D75="Borderline Pass"),BadRunsEye!$A75,0)</f>
        <v>150917_M02641_0026_000000000-AFN0A</v>
      </c>
      <c r="C75" s="5" t="str">
        <f t="shared" si="9"/>
        <v>same</v>
      </c>
      <c r="D75" s="5"/>
      <c r="E75" s="5"/>
      <c r="F75" s="5"/>
      <c r="H75" t="str">
        <f t="shared" si="10"/>
        <v>no</v>
      </c>
      <c r="I75" t="str">
        <f t="shared" si="11"/>
        <v>no</v>
      </c>
      <c r="J75" t="str">
        <f t="shared" si="12"/>
        <v>no</v>
      </c>
      <c r="K75" s="6" t="str">
        <f t="shared" si="13"/>
        <v>yes</v>
      </c>
      <c r="L75" s="5">
        <f>IF(AnalyData!$AJ75="fail",AnalyData!$A75,0)</f>
        <v>0</v>
      </c>
      <c r="M75" s="5">
        <f>IF(OR(BadRunsEye!$D75="Fail",BadRunsEye!$D75="Borderline Fail"),BadRunsEye!$A75,0)</f>
        <v>0</v>
      </c>
      <c r="N75" s="5" t="str">
        <f t="shared" si="14"/>
        <v>same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 t="str">
        <f>IF(AnalyData!$AJ76="pass",AnalyData!$A76,0)</f>
        <v>150918_M00766_0133_000000000-AH985</v>
      </c>
      <c r="B76" s="5" t="str">
        <f>IF(OR(BadRunsEye!$D76="Pass",BadRunsEye!$D76="Borderline Pass"),BadRunsEye!$A76,0)</f>
        <v>150918_M00766_0133_000000000-AH985</v>
      </c>
      <c r="C76" s="5" t="str">
        <f t="shared" si="9"/>
        <v>same</v>
      </c>
      <c r="D76" s="5"/>
      <c r="E76" s="5"/>
      <c r="F76" s="5"/>
      <c r="H76" t="str">
        <f t="shared" si="10"/>
        <v>no</v>
      </c>
      <c r="I76" t="str">
        <f t="shared" si="11"/>
        <v>no</v>
      </c>
      <c r="J76" t="str">
        <f t="shared" si="12"/>
        <v>no</v>
      </c>
      <c r="K76" s="6" t="str">
        <f t="shared" si="13"/>
        <v>yes</v>
      </c>
      <c r="L76" s="5">
        <f>IF(AnalyData!$AJ76="fail",AnalyData!$A76,0)</f>
        <v>0</v>
      </c>
      <c r="M76" s="5">
        <f>IF(OR(BadRunsEye!$D76="Fail",BadRunsEye!$D76="Borderline Fail"),BadRunsEye!$A76,0)</f>
        <v>0</v>
      </c>
      <c r="N76" s="5" t="str">
        <f t="shared" si="14"/>
        <v>same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 t="str">
        <f>IF(AnalyData!$AJ77="pass",AnalyData!$A77,0)</f>
        <v>150923_M00766_0134_000000000-AFN32</v>
      </c>
      <c r="B77" s="5" t="str">
        <f>IF(OR(BadRunsEye!$D77="Pass",BadRunsEye!$D77="Borderline Pass"),BadRunsEye!$A77,0)</f>
        <v>150923_M00766_0134_000000000-AFN32</v>
      </c>
      <c r="C77" s="5" t="str">
        <f t="shared" si="9"/>
        <v>same</v>
      </c>
      <c r="D77" s="5"/>
      <c r="E77" s="5"/>
      <c r="F77" s="5"/>
      <c r="H77" t="str">
        <f t="shared" si="10"/>
        <v>no</v>
      </c>
      <c r="I77" t="str">
        <f t="shared" si="11"/>
        <v>no</v>
      </c>
      <c r="J77" t="str">
        <f t="shared" si="12"/>
        <v>no</v>
      </c>
      <c r="K77" s="6" t="str">
        <f t="shared" si="13"/>
        <v>yes</v>
      </c>
      <c r="L77" s="5">
        <f>IF(AnalyData!$AJ77="fail",AnalyData!$A77,0)</f>
        <v>0</v>
      </c>
      <c r="M77" s="5">
        <f>IF(OR(BadRunsEye!$D77="Fail",BadRunsEye!$D77="Borderline Fail"),BadRunsEye!$A77,0)</f>
        <v>0</v>
      </c>
      <c r="N77" s="5" t="str">
        <f t="shared" si="14"/>
        <v>same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 t="str">
        <f>IF(AnalyData!$AJ78="pass",AnalyData!$A78,0)</f>
        <v>150924_M02641_0027_000000000-AGJGM</v>
      </c>
      <c r="B78" s="5" t="str">
        <f>IF(OR(BadRunsEye!$D78="Pass",BadRunsEye!$D78="Borderline Pass"),BadRunsEye!$A78,0)</f>
        <v>150924_M02641_0027_000000000-AGJGM</v>
      </c>
      <c r="C78" s="5" t="str">
        <f t="shared" si="9"/>
        <v>same</v>
      </c>
      <c r="D78" s="5"/>
      <c r="E78" s="5"/>
      <c r="F78" s="5"/>
      <c r="H78" t="str">
        <f t="shared" si="10"/>
        <v>no</v>
      </c>
      <c r="I78" t="str">
        <f t="shared" si="11"/>
        <v>no</v>
      </c>
      <c r="J78" t="str">
        <f t="shared" si="12"/>
        <v>no</v>
      </c>
      <c r="K78" s="6" t="str">
        <f t="shared" si="13"/>
        <v>yes</v>
      </c>
      <c r="L78" s="5">
        <f>IF(AnalyData!$AJ78="fail",AnalyData!$A78,0)</f>
        <v>0</v>
      </c>
      <c r="M78" s="5">
        <f>IF(OR(BadRunsEye!$D78="Fail",BadRunsEye!$D78="Borderline Fail"),BadRunsEye!$A78,0)</f>
        <v>0</v>
      </c>
      <c r="N78" s="5" t="str">
        <f t="shared" si="14"/>
        <v>same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 t="str">
        <f>IF(AnalyData!$AJ79="pass",AnalyData!$A79,0)</f>
        <v>150925_M00766_0135_000000000-AFL75</v>
      </c>
      <c r="B79" s="5" t="str">
        <f>IF(OR(BadRunsEye!$D79="Pass",BadRunsEye!$D79="Borderline Pass"),BadRunsEye!$A79,0)</f>
        <v>150925_M00766_0135_000000000-AFL75</v>
      </c>
      <c r="C79" s="5" t="str">
        <f t="shared" si="9"/>
        <v>same</v>
      </c>
      <c r="D79" s="5"/>
      <c r="E79" s="5"/>
      <c r="F79" s="5"/>
      <c r="H79" t="str">
        <f t="shared" si="10"/>
        <v>no</v>
      </c>
      <c r="I79" t="str">
        <f t="shared" si="11"/>
        <v>no</v>
      </c>
      <c r="J79" t="str">
        <f t="shared" si="12"/>
        <v>no</v>
      </c>
      <c r="K79" s="6" t="str">
        <f t="shared" si="13"/>
        <v>yes</v>
      </c>
      <c r="L79" s="5">
        <f>IF(AnalyData!$AJ79="fail",AnalyData!$A79,0)</f>
        <v>0</v>
      </c>
      <c r="M79" s="5">
        <f>IF(OR(BadRunsEye!$D79="Fail",BadRunsEye!$D79="Borderline Fail"),BadRunsEye!$A79,0)</f>
        <v>0</v>
      </c>
      <c r="N79" s="5" t="str">
        <f t="shared" si="14"/>
        <v>same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 t="str">
        <f>IF(AnalyData!$AJ80="pass",AnalyData!$A80,0)</f>
        <v>150929_M02641_0030_000000000-AFWJ3</v>
      </c>
      <c r="B80" s="5" t="str">
        <f>IF(OR(BadRunsEye!$D80="Pass",BadRunsEye!$D80="Borderline Pass"),BadRunsEye!$A80,0)</f>
        <v>150929_M02641_0030_000000000-AFWJ3</v>
      </c>
      <c r="C80" s="5" t="str">
        <f t="shared" si="9"/>
        <v>same</v>
      </c>
      <c r="D80" s="5"/>
      <c r="E80" s="5"/>
      <c r="F80" s="5"/>
      <c r="H80" t="str">
        <f t="shared" si="10"/>
        <v>no</v>
      </c>
      <c r="I80" t="str">
        <f t="shared" si="11"/>
        <v>no</v>
      </c>
      <c r="J80" t="str">
        <f t="shared" si="12"/>
        <v>no</v>
      </c>
      <c r="K80" s="6" t="str">
        <f t="shared" si="13"/>
        <v>yes</v>
      </c>
      <c r="L80" s="5">
        <f>IF(AnalyData!$AJ80="fail",AnalyData!$A80,0)</f>
        <v>0</v>
      </c>
      <c r="M80" s="5">
        <f>IF(OR(BadRunsEye!$D80="Fail",BadRunsEye!$D80="Borderline Fail"),BadRunsEye!$A80,0)</f>
        <v>0</v>
      </c>
      <c r="N80" s="5" t="str">
        <f t="shared" si="14"/>
        <v>same</v>
      </c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 t="str">
        <f>IF(AnalyData!$AJ81="pass",AnalyData!$A81,0)</f>
        <v>150930_M00766_0138_000000000-AH4BR</v>
      </c>
      <c r="B81" s="5" t="str">
        <f>IF(OR(BadRunsEye!$D81="Pass",BadRunsEye!$D81="Borderline Pass"),BadRunsEye!$A81,0)</f>
        <v>150930_M00766_0138_000000000-AH4BR</v>
      </c>
      <c r="C81" s="5" t="str">
        <f t="shared" si="9"/>
        <v>same</v>
      </c>
      <c r="D81" s="5"/>
      <c r="E81" s="5"/>
      <c r="F81" s="5"/>
      <c r="H81" t="str">
        <f t="shared" si="10"/>
        <v>no</v>
      </c>
      <c r="I81" s="6" t="str">
        <f t="shared" si="11"/>
        <v>no</v>
      </c>
      <c r="J81" t="str">
        <f t="shared" si="12"/>
        <v>no</v>
      </c>
      <c r="K81" t="str">
        <f t="shared" si="13"/>
        <v>yes</v>
      </c>
      <c r="L81" s="5">
        <f>IF(AnalyData!$AJ81="fail",AnalyData!$A81,0)</f>
        <v>0</v>
      </c>
      <c r="M81" s="5">
        <f>IF(OR(BadRunsEye!$D81="Fail",BadRunsEye!$D81="Borderline Fail"),BadRunsEye!$A81,0)</f>
        <v>0</v>
      </c>
      <c r="N81" s="5" t="str">
        <f t="shared" si="14"/>
        <v>same</v>
      </c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 t="str">
        <f>IF(AnalyData!$AJ82="pass",AnalyData!$A82,0)</f>
        <v>151005_M02641_0034_000000000-AH9ML</v>
      </c>
      <c r="B82" s="5" t="str">
        <f>IF(OR(BadRunsEye!$D82="Pass",BadRunsEye!$D82="Borderline Pass"),BadRunsEye!$A82,0)</f>
        <v>151005_M02641_0034_000000000-AH9ML</v>
      </c>
      <c r="C82" s="5" t="str">
        <f t="shared" si="9"/>
        <v>same</v>
      </c>
      <c r="D82" s="5"/>
      <c r="E82" s="5"/>
      <c r="F82" s="5"/>
      <c r="H82" t="str">
        <f t="shared" si="10"/>
        <v>no</v>
      </c>
      <c r="I82" t="str">
        <f t="shared" si="11"/>
        <v>no</v>
      </c>
      <c r="J82" t="str">
        <f t="shared" si="12"/>
        <v>no</v>
      </c>
      <c r="K82" s="6" t="str">
        <f t="shared" si="13"/>
        <v>yes</v>
      </c>
      <c r="L82" s="5">
        <f>IF(AnalyData!$AJ82="fail",AnalyData!$A82,0)</f>
        <v>0</v>
      </c>
      <c r="M82" s="5">
        <f>IF(OR(BadRunsEye!$D82="Fail",BadRunsEye!$D82="Borderline Fail"),BadRunsEye!$A82,0)</f>
        <v>0</v>
      </c>
      <c r="N82" s="5" t="str">
        <f t="shared" si="14"/>
        <v>same</v>
      </c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 t="str">
        <f>IF(AnalyData!$AJ83="pass",AnalyData!$A83,0)</f>
        <v>151008_M02641_0035_000000000-AFL73</v>
      </c>
      <c r="B83" s="5" t="str">
        <f>IF(OR(BadRunsEye!$D83="Pass",BadRunsEye!$D83="Borderline Pass"),BadRunsEye!$A83,0)</f>
        <v>151008_M02641_0035_000000000-AFL73</v>
      </c>
      <c r="C83" s="5" t="str">
        <f t="shared" si="9"/>
        <v>same</v>
      </c>
      <c r="D83" s="5"/>
      <c r="E83" s="5"/>
      <c r="F83" s="5"/>
      <c r="H83" t="str">
        <f t="shared" si="10"/>
        <v>no</v>
      </c>
      <c r="I83" t="str">
        <f t="shared" si="11"/>
        <v>no</v>
      </c>
      <c r="J83" t="str">
        <f t="shared" si="12"/>
        <v>no</v>
      </c>
      <c r="K83" s="6" t="str">
        <f t="shared" si="13"/>
        <v>yes</v>
      </c>
      <c r="L83" s="5">
        <f>IF(AnalyData!$AJ83="fail",AnalyData!$A83,0)</f>
        <v>0</v>
      </c>
      <c r="M83" s="5">
        <f>IF(OR(BadRunsEye!$D83="Fail",BadRunsEye!$D83="Borderline Fail"),BadRunsEye!$A83,0)</f>
        <v>0</v>
      </c>
      <c r="N83" s="5" t="str">
        <f t="shared" si="14"/>
        <v>same</v>
      </c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 t="str">
        <f>IF(AnalyData!$AJ84="pass",AnalyData!$A84,0)</f>
        <v>151013_M02641_0038_000000000-AFLW0</v>
      </c>
      <c r="B84" s="5" t="str">
        <f>IF(OR(BadRunsEye!$D84="Pass",BadRunsEye!$D84="Borderline Pass"),BadRunsEye!$A84,0)</f>
        <v>151013_M02641_0038_000000000-AFLW0</v>
      </c>
      <c r="C84" s="5" t="str">
        <f t="shared" si="9"/>
        <v>same</v>
      </c>
      <c r="D84" s="5"/>
      <c r="E84" s="5"/>
      <c r="F84" s="5"/>
      <c r="H84" t="str">
        <f t="shared" si="10"/>
        <v>no</v>
      </c>
      <c r="I84" t="str">
        <f t="shared" si="11"/>
        <v>no</v>
      </c>
      <c r="J84" t="str">
        <f t="shared" si="12"/>
        <v>no</v>
      </c>
      <c r="K84" s="6" t="str">
        <f t="shared" si="13"/>
        <v>yes</v>
      </c>
      <c r="L84" s="5">
        <f>IF(AnalyData!$AJ84="fail",AnalyData!$A84,0)</f>
        <v>0</v>
      </c>
      <c r="M84" s="5">
        <f>IF(OR(BadRunsEye!$D84="Fail",BadRunsEye!$D84="Borderline Fail"),BadRunsEye!$A84,0)</f>
        <v>0</v>
      </c>
      <c r="N84" s="5" t="str">
        <f t="shared" si="14"/>
        <v>same</v>
      </c>
      <c r="O84" s="5"/>
      <c r="P84" s="5"/>
      <c r="Q84" s="5"/>
      <c r="R84" s="13" t="s">
        <v>404</v>
      </c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 t="str">
        <f>IF(AnalyData!$AJ85="pass",AnalyData!$A85,0)</f>
        <v>151014_M02641_0039_000000000-AFLFV</v>
      </c>
      <c r="B85" s="5" t="str">
        <f>IF(OR(BadRunsEye!$D85="Pass",BadRunsEye!$D85="Borderline Pass"),BadRunsEye!$A85,0)</f>
        <v>151014_M02641_0039_000000000-AFLFV</v>
      </c>
      <c r="C85" s="5" t="str">
        <f t="shared" si="9"/>
        <v>same</v>
      </c>
      <c r="D85" s="5"/>
      <c r="E85" s="5"/>
      <c r="F85" s="5"/>
      <c r="H85" t="str">
        <f t="shared" si="10"/>
        <v>no</v>
      </c>
      <c r="I85" t="str">
        <f t="shared" si="11"/>
        <v>no</v>
      </c>
      <c r="J85" t="str">
        <f t="shared" si="12"/>
        <v>no</v>
      </c>
      <c r="K85" s="6" t="str">
        <f t="shared" si="13"/>
        <v>yes</v>
      </c>
      <c r="L85" s="5">
        <f>IF(AnalyData!$AJ85="fail",AnalyData!$A85,0)</f>
        <v>0</v>
      </c>
      <c r="M85" s="5">
        <f>IF(OR(BadRunsEye!$D85="Fail",BadRunsEye!$D85="Borderline Fail"),BadRunsEye!$A85,0)</f>
        <v>0</v>
      </c>
      <c r="N85" s="5" t="str">
        <f t="shared" si="14"/>
        <v>same</v>
      </c>
      <c r="O85" s="5"/>
      <c r="P85" s="5"/>
      <c r="Q85" s="5"/>
      <c r="R85" s="13" t="s">
        <v>404</v>
      </c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 t="str">
        <f>IF(AnalyData!$AJ86="pass",AnalyData!$A86,0)</f>
        <v>151015_M00766_0142_000000000-AJD8B</v>
      </c>
      <c r="B86" s="5" t="str">
        <f>IF(OR(BadRunsEye!$D86="Pass",BadRunsEye!$D86="Borderline Pass"),BadRunsEye!$A86,0)</f>
        <v>151015_M00766_0142_000000000-AJD8B</v>
      </c>
      <c r="C86" s="5" t="str">
        <f t="shared" si="9"/>
        <v>same</v>
      </c>
      <c r="D86" s="5"/>
      <c r="E86" s="5"/>
      <c r="F86" s="5"/>
      <c r="H86" t="str">
        <f t="shared" si="10"/>
        <v>no</v>
      </c>
      <c r="I86" t="str">
        <f t="shared" si="11"/>
        <v>no</v>
      </c>
      <c r="J86" t="str">
        <f t="shared" si="12"/>
        <v>no</v>
      </c>
      <c r="K86" s="6" t="str">
        <f t="shared" si="13"/>
        <v>yes</v>
      </c>
      <c r="L86" s="5">
        <f>IF(AnalyData!$AJ86="fail",AnalyData!$A86,0)</f>
        <v>0</v>
      </c>
      <c r="M86" s="5">
        <f>IF(OR(BadRunsEye!$D86="Fail",BadRunsEye!$D86="Borderline Fail"),BadRunsEye!$A86,0)</f>
        <v>0</v>
      </c>
      <c r="N86" s="5" t="str">
        <f t="shared" si="14"/>
        <v>same</v>
      </c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 t="str">
        <f>IF(AnalyData!$AJ87="pass",AnalyData!$A87,0)</f>
        <v>151021_M02641_0041_000000000-AGHAA</v>
      </c>
      <c r="B87" s="5" t="str">
        <f>IF(OR(BadRunsEye!$D87="Pass",BadRunsEye!$D87="Borderline Pass"),BadRunsEye!$A87,0)</f>
        <v>151021_M02641_0041_000000000-AGHAA</v>
      </c>
      <c r="C87" s="5" t="str">
        <f t="shared" si="9"/>
        <v>same</v>
      </c>
      <c r="D87" s="5"/>
      <c r="E87" s="5"/>
      <c r="F87" s="5"/>
      <c r="H87" s="6" t="str">
        <f t="shared" si="10"/>
        <v>no</v>
      </c>
      <c r="I87" t="str">
        <f t="shared" si="11"/>
        <v>no</v>
      </c>
      <c r="J87" t="str">
        <f t="shared" si="12"/>
        <v>no</v>
      </c>
      <c r="K87" t="str">
        <f t="shared" si="13"/>
        <v>yes</v>
      </c>
      <c r="L87" s="5">
        <f>IF(AnalyData!$AJ87="fail",AnalyData!$A87,0)</f>
        <v>0</v>
      </c>
      <c r="M87" s="5">
        <f>IF(OR(BadRunsEye!$D87="Fail",BadRunsEye!$D87="Borderline Fail"),BadRunsEye!$A87,0)</f>
        <v>0</v>
      </c>
      <c r="N87" s="5" t="str">
        <f t="shared" si="14"/>
        <v>same</v>
      </c>
      <c r="O87" s="5"/>
      <c r="P87" s="5"/>
      <c r="Q87" s="5"/>
      <c r="R87" s="5" t="s">
        <v>401</v>
      </c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 t="str">
        <f>IF(AnalyData!$AJ88="pass",AnalyData!$A88,0)</f>
        <v>151022_M00766_0146_000000000-AFN3B</v>
      </c>
      <c r="B88" s="5" t="str">
        <f>IF(OR(BadRunsEye!$D88="Pass",BadRunsEye!$D88="Borderline Pass"),BadRunsEye!$A88,0)</f>
        <v>151022_M00766_0146_000000000-AFN3B</v>
      </c>
      <c r="C88" s="5" t="str">
        <f t="shared" si="9"/>
        <v>same</v>
      </c>
      <c r="D88" s="5"/>
      <c r="E88" s="5"/>
      <c r="F88" s="5"/>
      <c r="H88" t="str">
        <f t="shared" si="10"/>
        <v>no</v>
      </c>
      <c r="I88" t="str">
        <f t="shared" si="11"/>
        <v>no</v>
      </c>
      <c r="J88" s="6" t="str">
        <f t="shared" si="12"/>
        <v>no</v>
      </c>
      <c r="K88" t="str">
        <f t="shared" si="13"/>
        <v>yes</v>
      </c>
      <c r="L88" s="5">
        <f>IF(AnalyData!$AJ88="fail",AnalyData!$A88,0)</f>
        <v>0</v>
      </c>
      <c r="M88" s="5">
        <f>IF(OR(BadRunsEye!$D88="Fail",BadRunsEye!$D88="Borderline Fail"),BadRunsEye!$A88,0)</f>
        <v>0</v>
      </c>
      <c r="N88" s="5" t="str">
        <f t="shared" si="14"/>
        <v>same</v>
      </c>
      <c r="O88" s="5"/>
      <c r="P88" s="5"/>
      <c r="Q88" s="5"/>
      <c r="R88" s="5" t="s">
        <v>402</v>
      </c>
      <c r="S88" s="12" t="s">
        <v>403</v>
      </c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 t="str">
        <f>IF(AnalyData!$AJ89="pass",AnalyData!$A89,0)</f>
        <v>151023_M00766_0147_000000000-AFN37</v>
      </c>
      <c r="B89" s="5" t="str">
        <f>IF(OR(BadRunsEye!$D89="Pass",BadRunsEye!$D89="Borderline Pass"),BadRunsEye!$A89,0)</f>
        <v>151023_M00766_0147_000000000-AFN37</v>
      </c>
      <c r="C89" s="5" t="str">
        <f t="shared" si="9"/>
        <v>same</v>
      </c>
      <c r="D89" s="5"/>
      <c r="E89" s="5"/>
      <c r="F89" s="5"/>
      <c r="H89" t="str">
        <f t="shared" si="10"/>
        <v>no</v>
      </c>
      <c r="I89" t="str">
        <f t="shared" si="11"/>
        <v>no</v>
      </c>
      <c r="J89" t="str">
        <f t="shared" si="12"/>
        <v>no</v>
      </c>
      <c r="K89" s="6" t="str">
        <f t="shared" si="13"/>
        <v>yes</v>
      </c>
      <c r="L89" s="5">
        <f>IF(AnalyData!$AJ89="fail",AnalyData!$A89,0)</f>
        <v>0</v>
      </c>
      <c r="M89" s="5">
        <f>IF(OR(BadRunsEye!$D89="Fail",BadRunsEye!$D89="Borderline Fail"),BadRunsEye!$A89,0)</f>
        <v>0</v>
      </c>
      <c r="N89" s="5" t="str">
        <f t="shared" si="14"/>
        <v>same</v>
      </c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 t="str">
        <f>IF(AnalyData!$AJ90="pass",AnalyData!$A90,0)</f>
        <v>151028_M02641_0043_000000000-AFL74</v>
      </c>
      <c r="B90" s="5" t="str">
        <f>IF(OR(BadRunsEye!$D90="Pass",BadRunsEye!$D90="Borderline Pass"),BadRunsEye!$A90,0)</f>
        <v>151028_M02641_0043_000000000-AFL74</v>
      </c>
      <c r="C90" s="5" t="str">
        <f t="shared" si="9"/>
        <v>same</v>
      </c>
      <c r="D90" s="5"/>
      <c r="E90" s="5"/>
      <c r="F90" s="5"/>
      <c r="H90" t="str">
        <f t="shared" si="10"/>
        <v>no</v>
      </c>
      <c r="I90" t="str">
        <f t="shared" si="11"/>
        <v>no</v>
      </c>
      <c r="J90" t="str">
        <f t="shared" si="12"/>
        <v>no</v>
      </c>
      <c r="K90" s="6" t="str">
        <f t="shared" si="13"/>
        <v>yes</v>
      </c>
      <c r="L90" s="5">
        <f>IF(AnalyData!$AJ90="fail",AnalyData!$A90,0)</f>
        <v>0</v>
      </c>
      <c r="M90" s="5">
        <f>IF(OR(BadRunsEye!$D90="Fail",BadRunsEye!$D90="Borderline Fail"),BadRunsEye!$A90,0)</f>
        <v>0</v>
      </c>
      <c r="N90" s="5" t="str">
        <f t="shared" si="14"/>
        <v>same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 t="str">
        <f>IF(AnalyData!$AJ91="pass",AnalyData!$A91,0)</f>
        <v>151030_M00766_0150_000000000-AFLDT</v>
      </c>
      <c r="B91" s="5" t="str">
        <f>IF(OR(BadRunsEye!$D91="Pass",BadRunsEye!$D91="Borderline Pass"),BadRunsEye!$A91,0)</f>
        <v>151030_M00766_0150_000000000-AFLDT</v>
      </c>
      <c r="C91" s="5" t="str">
        <f t="shared" si="9"/>
        <v>same</v>
      </c>
      <c r="D91" s="5"/>
      <c r="E91" s="5"/>
      <c r="F91" s="5"/>
      <c r="H91" s="6" t="str">
        <f t="shared" si="10"/>
        <v>no</v>
      </c>
      <c r="I91" t="str">
        <f t="shared" si="11"/>
        <v>no</v>
      </c>
      <c r="J91" t="str">
        <f t="shared" si="12"/>
        <v>no</v>
      </c>
      <c r="K91" t="str">
        <f t="shared" si="13"/>
        <v>yes</v>
      </c>
      <c r="L91" s="5">
        <f>IF(AnalyData!$AJ91="fail",AnalyData!$A91,0)</f>
        <v>0</v>
      </c>
      <c r="M91" s="5">
        <f>IF(OR(BadRunsEye!$D91="Fail",BadRunsEye!$D91="Borderline Fail"),BadRunsEye!$A91,0)</f>
        <v>0</v>
      </c>
      <c r="N91" s="5" t="str">
        <f t="shared" si="14"/>
        <v>same</v>
      </c>
      <c r="O91" s="5"/>
      <c r="P91" s="5"/>
      <c r="Q91" s="5"/>
      <c r="R91" s="5" t="s">
        <v>405</v>
      </c>
      <c r="S91" s="5" t="s">
        <v>401</v>
      </c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 t="str">
        <f>IF(AnalyData!$AJ92="pass",AnalyData!$A92,0)</f>
        <v>151030_M02641_0044_000000000-AJHLJ</v>
      </c>
      <c r="B92" s="5" t="str">
        <f>IF(OR(BadRunsEye!$D92="Pass",BadRunsEye!$D92="Borderline Pass"),BadRunsEye!$A92,0)</f>
        <v>151030_M02641_0044_000000000-AJHLJ</v>
      </c>
      <c r="C92" s="5" t="str">
        <f t="shared" si="9"/>
        <v>same</v>
      </c>
      <c r="D92" s="5"/>
      <c r="E92" s="5"/>
      <c r="F92" s="5"/>
      <c r="H92" t="str">
        <f t="shared" si="10"/>
        <v>no</v>
      </c>
      <c r="I92" t="str">
        <f t="shared" si="11"/>
        <v>no</v>
      </c>
      <c r="J92" t="str">
        <f t="shared" si="12"/>
        <v>no</v>
      </c>
      <c r="K92" s="6" t="str">
        <f t="shared" si="13"/>
        <v>yes</v>
      </c>
      <c r="L92" s="5">
        <f>IF(AnalyData!$AJ92="fail",AnalyData!$A92,0)</f>
        <v>0</v>
      </c>
      <c r="M92" s="5">
        <f>IF(OR(BadRunsEye!$D92="Fail",BadRunsEye!$D92="Borderline Fail"),BadRunsEye!$A92,0)</f>
        <v>0</v>
      </c>
      <c r="N92" s="5" t="str">
        <f t="shared" si="14"/>
        <v>same</v>
      </c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 t="str">
        <f>IF(AnalyData!$AJ93="pass",AnalyData!$A93,0)</f>
        <v>151103_M02641_0046_000000000-AJ5Y7</v>
      </c>
      <c r="B93" s="5" t="str">
        <f>IF(OR(BadRunsEye!$D93="Pass",BadRunsEye!$D93="Borderline Pass"),BadRunsEye!$A93,0)</f>
        <v>151103_M02641_0046_000000000-AJ5Y7</v>
      </c>
      <c r="C93" s="5" t="str">
        <f t="shared" si="9"/>
        <v>same</v>
      </c>
      <c r="D93" s="5"/>
      <c r="E93" s="5"/>
      <c r="F93" s="5"/>
      <c r="H93" t="str">
        <f t="shared" si="10"/>
        <v>no</v>
      </c>
      <c r="I93" t="str">
        <f t="shared" si="11"/>
        <v>no</v>
      </c>
      <c r="J93" t="str">
        <f t="shared" si="12"/>
        <v>no</v>
      </c>
      <c r="K93" s="6" t="str">
        <f t="shared" si="13"/>
        <v>yes</v>
      </c>
      <c r="L93" s="5">
        <f>IF(AnalyData!$AJ93="fail",AnalyData!$A93,0)</f>
        <v>0</v>
      </c>
      <c r="M93" s="5">
        <f>IF(OR(BadRunsEye!$D93="Fail",BadRunsEye!$D93="Borderline Fail"),BadRunsEye!$A93,0)</f>
        <v>0</v>
      </c>
      <c r="N93" s="5" t="str">
        <f t="shared" si="14"/>
        <v>same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 t="str">
        <f>IF(AnalyData!$AJ94="pass",AnalyData!$A94,0)</f>
        <v>151105_M02641_0047_000000000-AJF4E</v>
      </c>
      <c r="B94" s="5" t="str">
        <f>IF(OR(BadRunsEye!$D94="Pass",BadRunsEye!$D94="Borderline Pass"),BadRunsEye!$A94,0)</f>
        <v>151105_M02641_0047_000000000-AJF4E</v>
      </c>
      <c r="C94" s="5" t="str">
        <f t="shared" si="9"/>
        <v>same</v>
      </c>
      <c r="D94" s="5"/>
      <c r="E94" s="5"/>
      <c r="F94" s="5"/>
      <c r="H94" s="6" t="str">
        <f t="shared" si="10"/>
        <v>no</v>
      </c>
      <c r="I94" t="str">
        <f t="shared" si="11"/>
        <v>no</v>
      </c>
      <c r="J94" t="str">
        <f t="shared" si="12"/>
        <v>no</v>
      </c>
      <c r="K94" t="str">
        <f t="shared" si="13"/>
        <v>yes</v>
      </c>
      <c r="L94" s="5">
        <f>IF(AnalyData!$AJ94="fail",AnalyData!$A94,0)</f>
        <v>0</v>
      </c>
      <c r="M94" s="5">
        <f>IF(OR(BadRunsEye!$D94="Fail",BadRunsEye!$D94="Borderline Fail"),BadRunsEye!$A94,0)</f>
        <v>0</v>
      </c>
      <c r="N94" s="5" t="str">
        <f t="shared" si="14"/>
        <v>same</v>
      </c>
      <c r="O94" s="5"/>
      <c r="P94" s="5"/>
      <c r="Q94" s="5"/>
      <c r="R94" s="5" t="s">
        <v>405</v>
      </c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 t="str">
        <f>IF(AnalyData!$AJ95="pass",AnalyData!$A95,0)</f>
        <v>151116_M02641_0050_000000000-AJ6L3</v>
      </c>
      <c r="B95" s="5" t="str">
        <f>IF(OR(BadRunsEye!$D95="Pass",BadRunsEye!$D95="Borderline Pass"),BadRunsEye!$A95,0)</f>
        <v>151116_M02641_0050_000000000-AJ6L3</v>
      </c>
      <c r="C95" s="5" t="str">
        <f t="shared" si="9"/>
        <v>same</v>
      </c>
      <c r="D95" s="5"/>
      <c r="E95" s="5"/>
      <c r="F95" s="5"/>
      <c r="H95" t="str">
        <f t="shared" si="10"/>
        <v>no</v>
      </c>
      <c r="I95" t="str">
        <f t="shared" si="11"/>
        <v>no</v>
      </c>
      <c r="J95" t="str">
        <f t="shared" si="12"/>
        <v>no</v>
      </c>
      <c r="K95" s="6" t="str">
        <f t="shared" si="13"/>
        <v>yes</v>
      </c>
      <c r="L95" s="5">
        <f>IF(AnalyData!$AJ95="fail",AnalyData!$A95,0)</f>
        <v>0</v>
      </c>
      <c r="M95" s="5">
        <f>IF(OR(BadRunsEye!$D95="Fail",BadRunsEye!$D95="Borderline Fail"),BadRunsEye!$A95,0)</f>
        <v>0</v>
      </c>
      <c r="N95" s="5" t="str">
        <f t="shared" si="14"/>
        <v>same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 t="str">
        <f>IF(AnalyData!$AJ96="pass",AnalyData!$A96,0)</f>
        <v>151117_M00766_0155_000000000-AJ6LL</v>
      </c>
      <c r="B96" s="5" t="str">
        <f>IF(OR(BadRunsEye!$D96="Pass",BadRunsEye!$D96="Borderline Pass"),BadRunsEye!$A96,0)</f>
        <v>151117_M00766_0155_000000000-AJ6LL</v>
      </c>
      <c r="C96" s="5" t="str">
        <f t="shared" si="9"/>
        <v>same</v>
      </c>
      <c r="D96" s="5"/>
      <c r="E96" s="5"/>
      <c r="F96" s="5"/>
      <c r="H96" t="str">
        <f t="shared" si="10"/>
        <v>no</v>
      </c>
      <c r="I96" t="str">
        <f t="shared" si="11"/>
        <v>no</v>
      </c>
      <c r="J96" t="str">
        <f t="shared" si="12"/>
        <v>no</v>
      </c>
      <c r="K96" t="str">
        <f t="shared" si="13"/>
        <v>yes</v>
      </c>
      <c r="L96" s="5">
        <f>IF(AnalyData!$AJ96="fail",AnalyData!$A96,0)</f>
        <v>0</v>
      </c>
      <c r="M96" s="5">
        <f>IF(OR(BadRunsEye!$D96="Fail",BadRunsEye!$D96="Borderline Fail"),BadRunsEye!$A96,0)</f>
        <v>0</v>
      </c>
      <c r="N96" s="5" t="str">
        <f t="shared" si="14"/>
        <v>same</v>
      </c>
      <c r="O96" s="5"/>
      <c r="P96" s="5"/>
      <c r="Q96" s="5"/>
      <c r="R96" s="5" t="s">
        <v>400</v>
      </c>
      <c r="S96" s="5" t="s">
        <v>401</v>
      </c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 t="str">
        <f>IF(AnalyData!$AJ97="pass",AnalyData!$A97,0)</f>
        <v>151117_M02641_0051_000000000-AJF4A</v>
      </c>
      <c r="B97" s="5" t="str">
        <f>IF(OR(BadRunsEye!$D97="Pass",BadRunsEye!$D97="Borderline Pass"),BadRunsEye!$A97,0)</f>
        <v>151117_M02641_0051_000000000-AJF4A</v>
      </c>
      <c r="C97" s="5" t="str">
        <f t="shared" si="9"/>
        <v>same</v>
      </c>
      <c r="D97" s="5"/>
      <c r="E97" s="5"/>
      <c r="F97" s="5"/>
      <c r="H97" s="6" t="str">
        <f t="shared" si="10"/>
        <v>no</v>
      </c>
      <c r="I97" t="str">
        <f t="shared" si="11"/>
        <v>no</v>
      </c>
      <c r="J97" s="6" t="str">
        <f t="shared" si="12"/>
        <v>no</v>
      </c>
      <c r="K97" t="str">
        <f t="shared" si="13"/>
        <v>yes</v>
      </c>
      <c r="L97" s="5">
        <f>IF(AnalyData!$AJ97="fail",AnalyData!$A97,0)</f>
        <v>0</v>
      </c>
      <c r="M97" s="5">
        <f>IF(OR(BadRunsEye!$D97="Fail",BadRunsEye!$D97="Borderline Fail"),BadRunsEye!$A97,0)</f>
        <v>0</v>
      </c>
      <c r="N97" s="5" t="str">
        <f t="shared" si="14"/>
        <v>same</v>
      </c>
      <c r="O97" s="5"/>
      <c r="P97" s="5"/>
      <c r="Q97" s="5"/>
      <c r="R97" s="5" t="s">
        <v>400</v>
      </c>
      <c r="S97" s="5" t="s">
        <v>401</v>
      </c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8" t="str">
        <f>IF(AnalyData!$AJ98="pass",AnalyData!$A98,0)</f>
        <v>151125_M02641_0053_000000000-AJJ3G</v>
      </c>
      <c r="B98" s="8">
        <f>IF(OR(BadRunsEye!$D98="Pass",BadRunsEye!$D98="Borderline Pass"),BadRunsEye!$A98,0)</f>
        <v>0</v>
      </c>
      <c r="C98" s="8" t="str">
        <f t="shared" si="9"/>
        <v>diff</v>
      </c>
      <c r="D98" s="11" t="s">
        <v>221</v>
      </c>
      <c r="E98" s="11"/>
      <c r="F98" s="11" t="str">
        <f t="shared" ref="F98:F104" si="15">IF(D98=A98,"yes","no")</f>
        <v>yes</v>
      </c>
      <c r="H98" t="str">
        <f t="shared" si="10"/>
        <v>no</v>
      </c>
      <c r="I98" t="str">
        <f t="shared" si="11"/>
        <v>yes</v>
      </c>
      <c r="J98" t="str">
        <f t="shared" si="12"/>
        <v>no</v>
      </c>
      <c r="K98" s="6" t="str">
        <f t="shared" si="13"/>
        <v>no</v>
      </c>
      <c r="L98" s="8">
        <f>IF(AnalyData!$AJ98="fail",AnalyData!$A98,0)</f>
        <v>0</v>
      </c>
      <c r="M98" s="8" t="str">
        <f>IF(OR(BadRunsEye!$D98="Fail",BadRunsEye!$D98="Borderline Fail"),BadRunsEye!$A98,0)</f>
        <v>151125_M02641_0053_000000000-AJJ3G</v>
      </c>
      <c r="N98" s="8" t="str">
        <f t="shared" si="14"/>
        <v>diff</v>
      </c>
      <c r="O98" s="8" t="s">
        <v>221</v>
      </c>
      <c r="P98" s="8"/>
      <c r="Q98" s="8" t="str">
        <f t="shared" ref="Q98:Q120" si="16">IF(O98=L98,"yes","no")</f>
        <v>no</v>
      </c>
      <c r="R98" s="8"/>
      <c r="S98" s="8"/>
      <c r="T98" s="8"/>
      <c r="U98" s="8"/>
      <c r="V98" s="8"/>
      <c r="W98" s="8"/>
      <c r="X98" s="5"/>
      <c r="Y98" s="5"/>
      <c r="Z98" s="5"/>
      <c r="AA98" s="5"/>
    </row>
    <row r="99" spans="1:27" x14ac:dyDescent="0.3">
      <c r="A99" s="5" t="str">
        <f>IF(AnalyData!$AJ99="pass",AnalyData!$A99,0)</f>
        <v>151126_M00766_0159_000000000-AJD7L</v>
      </c>
      <c r="B99" s="5" t="str">
        <f>IF(OR(BadRunsEye!$D99="Pass",BadRunsEye!$D99="Borderline Pass"),BadRunsEye!$A99,0)</f>
        <v>151126_M00766_0159_000000000-AJD7L</v>
      </c>
      <c r="C99" s="5" t="str">
        <f t="shared" si="9"/>
        <v>same</v>
      </c>
      <c r="D99" s="5"/>
      <c r="E99" s="5"/>
      <c r="F99" s="5"/>
      <c r="H99" t="str">
        <f t="shared" si="10"/>
        <v>no</v>
      </c>
      <c r="I99" t="str">
        <f t="shared" si="11"/>
        <v>no</v>
      </c>
      <c r="J99" t="str">
        <f t="shared" si="12"/>
        <v>no</v>
      </c>
      <c r="K99" s="6" t="str">
        <f t="shared" si="13"/>
        <v>yes</v>
      </c>
      <c r="L99" s="5">
        <f>IF(AnalyData!$AJ99="fail",AnalyData!$A99,0)</f>
        <v>0</v>
      </c>
      <c r="M99" s="5">
        <f>IF(OR(BadRunsEye!$D99="Fail",BadRunsEye!$D99="Borderline Fail"),BadRunsEye!$A99,0)</f>
        <v>0</v>
      </c>
      <c r="N99" s="5" t="str">
        <f t="shared" si="14"/>
        <v>same</v>
      </c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 t="str">
        <f>IF(AnalyData!$AJ100="pass",AnalyData!$A100,0)</f>
        <v>151126_M02641_0054_000000000-AJD7T</v>
      </c>
      <c r="B100" s="5" t="str">
        <f>IF(OR(BadRunsEye!$D100="Pass",BadRunsEye!$D100="Borderline Pass"),BadRunsEye!$A100,0)</f>
        <v>151126_M02641_0054_000000000-AJD7T</v>
      </c>
      <c r="C100" s="5" t="str">
        <f t="shared" si="9"/>
        <v>same</v>
      </c>
      <c r="D100" s="5"/>
      <c r="E100" s="5"/>
      <c r="F100" s="5"/>
      <c r="H100" t="str">
        <f t="shared" si="10"/>
        <v>no</v>
      </c>
      <c r="I100" t="str">
        <f t="shared" si="11"/>
        <v>no</v>
      </c>
      <c r="J100" t="str">
        <f t="shared" si="12"/>
        <v>no</v>
      </c>
      <c r="K100" s="6" t="str">
        <f t="shared" si="13"/>
        <v>yes</v>
      </c>
      <c r="L100" s="5">
        <f>IF(AnalyData!$AJ100="fail",AnalyData!$A100,0)</f>
        <v>0</v>
      </c>
      <c r="M100" s="5">
        <f>IF(OR(BadRunsEye!$D100="Fail",BadRunsEye!$D100="Borderline Fail"),BadRunsEye!$A100,0)</f>
        <v>0</v>
      </c>
      <c r="N100" s="5" t="str">
        <f t="shared" si="14"/>
        <v>same</v>
      </c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 t="str">
        <f>IF(AnalyData!$AJ101="pass",AnalyData!$A101,0)</f>
        <v>151127_M00766_0161_000000000-AJERP</v>
      </c>
      <c r="B101" s="5" t="str">
        <f>IF(OR(BadRunsEye!$D101="Pass",BadRunsEye!$D101="Borderline Pass"),BadRunsEye!$A101,0)</f>
        <v>151127_M00766_0161_000000000-AJERP</v>
      </c>
      <c r="C101" s="5" t="str">
        <f t="shared" si="9"/>
        <v>same</v>
      </c>
      <c r="D101" s="5"/>
      <c r="E101" s="5"/>
      <c r="F101" s="5"/>
      <c r="H101" t="str">
        <f t="shared" si="10"/>
        <v>no</v>
      </c>
      <c r="I101" t="str">
        <f t="shared" si="11"/>
        <v>no</v>
      </c>
      <c r="J101" s="6" t="str">
        <f t="shared" si="12"/>
        <v>no</v>
      </c>
      <c r="K101" t="str">
        <f t="shared" si="13"/>
        <v>yes</v>
      </c>
      <c r="L101" s="5">
        <f>IF(AnalyData!$AJ101="fail",AnalyData!$A101,0)</f>
        <v>0</v>
      </c>
      <c r="M101" s="5">
        <f>IF(OR(BadRunsEye!$D101="Fail",BadRunsEye!$D101="Borderline Fail"),BadRunsEye!$A101,0)</f>
        <v>0</v>
      </c>
      <c r="N101" s="5" t="str">
        <f t="shared" si="14"/>
        <v>same</v>
      </c>
      <c r="O101" s="5"/>
      <c r="P101" s="5"/>
      <c r="Q101" s="5"/>
      <c r="R101" s="5" t="s">
        <v>402</v>
      </c>
      <c r="S101" s="12" t="s">
        <v>406</v>
      </c>
      <c r="T101" s="12" t="s">
        <v>403</v>
      </c>
      <c r="U101" s="5"/>
      <c r="V101" s="5"/>
      <c r="W101" s="5"/>
      <c r="X101" s="5"/>
      <c r="Y101" s="5"/>
      <c r="Z101" s="5"/>
      <c r="AA101" s="5"/>
    </row>
    <row r="102" spans="1:27" x14ac:dyDescent="0.3">
      <c r="A102" s="5" t="str">
        <f>IF(AnalyData!$AJ102="pass",AnalyData!$A102,0)</f>
        <v>151201_M02641_0055_000000000-AJ6B2</v>
      </c>
      <c r="B102" s="5" t="str">
        <f>IF(OR(BadRunsEye!$D102="Pass",BadRunsEye!$D102="Borderline Pass"),BadRunsEye!$A102,0)</f>
        <v>151201_M02641_0055_000000000-AJ6B2</v>
      </c>
      <c r="C102" s="5" t="str">
        <f t="shared" si="9"/>
        <v>same</v>
      </c>
      <c r="D102" s="5"/>
      <c r="E102" s="5"/>
      <c r="F102" s="5"/>
      <c r="H102" t="str">
        <f t="shared" si="10"/>
        <v>no</v>
      </c>
      <c r="I102" t="str">
        <f t="shared" si="11"/>
        <v>no</v>
      </c>
      <c r="J102" s="6" t="str">
        <f t="shared" si="12"/>
        <v>no</v>
      </c>
      <c r="K102" t="str">
        <f t="shared" si="13"/>
        <v>yes</v>
      </c>
      <c r="L102" s="5">
        <f>IF(AnalyData!$AJ102="fail",AnalyData!$A102,0)</f>
        <v>0</v>
      </c>
      <c r="M102" s="5">
        <f>IF(OR(BadRunsEye!$D102="Fail",BadRunsEye!$D102="Borderline Fail"),BadRunsEye!$A102,0)</f>
        <v>0</v>
      </c>
      <c r="N102" s="5" t="str">
        <f t="shared" si="14"/>
        <v>same</v>
      </c>
      <c r="O102" s="5"/>
      <c r="P102" s="5"/>
      <c r="Q102" s="5"/>
      <c r="R102" s="5" t="s">
        <v>402</v>
      </c>
      <c r="S102" s="12" t="s">
        <v>406</v>
      </c>
      <c r="T102" s="12" t="s">
        <v>403</v>
      </c>
      <c r="U102" s="5"/>
      <c r="V102" s="5"/>
      <c r="W102" s="5"/>
      <c r="X102" s="5"/>
      <c r="Y102" s="5"/>
      <c r="Z102" s="5"/>
      <c r="AA102" s="5"/>
    </row>
    <row r="103" spans="1:27" x14ac:dyDescent="0.3">
      <c r="A103" s="5" t="str">
        <f>IF(AnalyData!$AJ103="pass",AnalyData!$A103,0)</f>
        <v>151203_M00766_0165_000000000-AJFAA</v>
      </c>
      <c r="B103" s="5" t="str">
        <f>IF(OR(BadRunsEye!$D103="Pass",BadRunsEye!$D103="Borderline Pass"),BadRunsEye!$A103,0)</f>
        <v>151203_M00766_0165_000000000-AJFAA</v>
      </c>
      <c r="C103" s="5" t="str">
        <f t="shared" si="9"/>
        <v>same</v>
      </c>
      <c r="D103" s="5"/>
      <c r="E103" s="5"/>
      <c r="F103" s="5"/>
      <c r="H103" t="str">
        <f t="shared" si="10"/>
        <v>no</v>
      </c>
      <c r="I103" t="str">
        <f t="shared" si="11"/>
        <v>no</v>
      </c>
      <c r="J103" t="str">
        <f t="shared" si="12"/>
        <v>no</v>
      </c>
      <c r="K103" s="6" t="str">
        <f t="shared" si="13"/>
        <v>yes</v>
      </c>
      <c r="L103" s="5">
        <f>IF(AnalyData!$AJ103="fail",AnalyData!$A103,0)</f>
        <v>0</v>
      </c>
      <c r="M103" s="5">
        <f>IF(OR(BadRunsEye!$D103="Fail",BadRunsEye!$D103="Borderline Fail"),BadRunsEye!$A103,0)</f>
        <v>0</v>
      </c>
      <c r="N103" s="5" t="str">
        <f t="shared" si="14"/>
        <v>same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8" t="str">
        <f>IF(AnalyData!$AJ104="pass",AnalyData!$A104,0)</f>
        <v>151208_M00766_0167_000000000-AJ5JR</v>
      </c>
      <c r="B104" s="8">
        <f>IF(OR(BadRunsEye!$D104="Pass",BadRunsEye!$D104="Borderline Pass"),BadRunsEye!$A104,0)</f>
        <v>0</v>
      </c>
      <c r="C104" s="8" t="str">
        <f t="shared" si="9"/>
        <v>diff</v>
      </c>
      <c r="D104" s="11" t="s">
        <v>230</v>
      </c>
      <c r="E104" s="11"/>
      <c r="F104" s="11" t="str">
        <f t="shared" si="15"/>
        <v>yes</v>
      </c>
      <c r="H104" t="str">
        <f t="shared" si="10"/>
        <v>no</v>
      </c>
      <c r="I104" t="str">
        <f t="shared" si="11"/>
        <v>yes</v>
      </c>
      <c r="J104" t="str">
        <f t="shared" si="12"/>
        <v>no</v>
      </c>
      <c r="K104" s="6" t="str">
        <f t="shared" si="13"/>
        <v>no</v>
      </c>
      <c r="L104" s="8">
        <f>IF(AnalyData!$AJ104="fail",AnalyData!$A104,0)</f>
        <v>0</v>
      </c>
      <c r="M104" s="8" t="str">
        <f>IF(OR(BadRunsEye!$D104="Fail",BadRunsEye!$D104="Borderline Fail"),BadRunsEye!$A104,0)</f>
        <v>151208_M00766_0167_000000000-AJ5JR</v>
      </c>
      <c r="N104" s="8" t="str">
        <f t="shared" si="14"/>
        <v>diff</v>
      </c>
      <c r="O104" s="8" t="s">
        <v>230</v>
      </c>
      <c r="P104" s="8"/>
      <c r="Q104" s="8" t="str">
        <f t="shared" si="16"/>
        <v>no</v>
      </c>
      <c r="R104" s="8"/>
      <c r="S104" s="8"/>
      <c r="T104" s="8"/>
      <c r="U104" s="8"/>
      <c r="V104" s="8"/>
      <c r="W104" s="8"/>
      <c r="X104" s="5"/>
      <c r="Y104" s="5"/>
      <c r="Z104" s="5"/>
      <c r="AA104" s="5"/>
    </row>
    <row r="105" spans="1:27" x14ac:dyDescent="0.3">
      <c r="A105" s="5" t="str">
        <f>IF(AnalyData!$AJ105="pass",AnalyData!$A105,0)</f>
        <v>151210_M02641_0058_000000000-AJ5YJ</v>
      </c>
      <c r="B105" s="5" t="str">
        <f>IF(OR(BadRunsEye!$D105="Pass",BadRunsEye!$D105="Borderline Pass"),BadRunsEye!$A105,0)</f>
        <v>151210_M02641_0058_000000000-AJ5YJ</v>
      </c>
      <c r="C105" s="5" t="str">
        <f t="shared" si="9"/>
        <v>same</v>
      </c>
      <c r="D105" s="5"/>
      <c r="E105" s="5"/>
      <c r="F105" s="5"/>
      <c r="H105" t="str">
        <f t="shared" si="10"/>
        <v>no</v>
      </c>
      <c r="I105" t="str">
        <f t="shared" si="11"/>
        <v>no</v>
      </c>
      <c r="J105" t="str">
        <f t="shared" si="12"/>
        <v>no</v>
      </c>
      <c r="K105" s="6" t="str">
        <f t="shared" si="13"/>
        <v>yes</v>
      </c>
      <c r="L105" s="5">
        <f>IF(AnalyData!$AJ105="fail",AnalyData!$A105,0)</f>
        <v>0</v>
      </c>
      <c r="M105" s="5">
        <f>IF(OR(BadRunsEye!$D105="Fail",BadRunsEye!$D105="Borderline Fail"),BadRunsEye!$A105,0)</f>
        <v>0</v>
      </c>
      <c r="N105" s="5" t="str">
        <f t="shared" si="14"/>
        <v>same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 t="str">
        <f>IF(AnalyData!$AJ106="pass",AnalyData!$A106,0)</f>
        <v>151216_M00766_0170_000000000-ALEAF</v>
      </c>
      <c r="B106" s="5" t="str">
        <f>IF(OR(BadRunsEye!$D106="Pass",BadRunsEye!$D106="Borderline Pass"),BadRunsEye!$A106,0)</f>
        <v>151216_M00766_0170_000000000-ALEAF</v>
      </c>
      <c r="C106" s="5" t="str">
        <f t="shared" si="9"/>
        <v>same</v>
      </c>
      <c r="D106" s="5"/>
      <c r="E106" s="5"/>
      <c r="F106" s="5"/>
      <c r="H106" t="str">
        <f t="shared" si="10"/>
        <v>no</v>
      </c>
      <c r="I106" t="str">
        <f t="shared" si="11"/>
        <v>no</v>
      </c>
      <c r="J106" t="str">
        <f t="shared" si="12"/>
        <v>no</v>
      </c>
      <c r="K106" t="str">
        <f t="shared" si="13"/>
        <v>yes</v>
      </c>
      <c r="L106" s="5">
        <f>IF(AnalyData!$AJ106="fail",AnalyData!$A106,0)</f>
        <v>0</v>
      </c>
      <c r="M106" s="5">
        <f>IF(OR(BadRunsEye!$D106="Fail",BadRunsEye!$D106="Borderline Fail"),BadRunsEye!$A106,0)</f>
        <v>0</v>
      </c>
      <c r="N106" s="5" t="str">
        <f t="shared" si="14"/>
        <v>same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>
        <f>IF(AnalyData!$AJ107="pass",AnalyData!$A107,0)</f>
        <v>0</v>
      </c>
      <c r="B107" s="5">
        <f>IF(OR(BadRunsEye!$D107="Pass",BadRunsEye!$D107="Borderline Pass"),BadRunsEye!$A107,0)</f>
        <v>0</v>
      </c>
      <c r="C107" s="5" t="str">
        <f t="shared" si="9"/>
        <v>same</v>
      </c>
      <c r="D107" s="5"/>
      <c r="E107" s="5"/>
      <c r="F107" s="5"/>
      <c r="H107" s="9" t="str">
        <f t="shared" si="10"/>
        <v>no</v>
      </c>
      <c r="I107" t="str">
        <f t="shared" si="11"/>
        <v>no</v>
      </c>
      <c r="J107" t="str">
        <f t="shared" si="12"/>
        <v>yes</v>
      </c>
      <c r="K107" s="9" t="str">
        <f t="shared" si="13"/>
        <v>no</v>
      </c>
      <c r="L107" s="5" t="str">
        <f>IF(AnalyData!$AJ107="fail",AnalyData!$A107,0)</f>
        <v>151217_M02641_0059_000000000-AJFAD</v>
      </c>
      <c r="M107" s="5" t="str">
        <f>IF(OR(BadRunsEye!$D107="Fail",BadRunsEye!$D107="Borderline Fail"),BadRunsEye!$A107,0)</f>
        <v>151217_M02641_0059_000000000-AJFAD</v>
      </c>
      <c r="N107" s="5" t="str">
        <f t="shared" si="14"/>
        <v>same</v>
      </c>
      <c r="O107" s="5"/>
      <c r="P107" s="5"/>
      <c r="Q107" s="5"/>
      <c r="R107" s="5" t="s">
        <v>405</v>
      </c>
      <c r="S107" s="5" t="s">
        <v>401</v>
      </c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 t="str">
        <f>IF(AnalyData!$AJ108="pass",AnalyData!$A108,0)</f>
        <v>151223_M00766_0172_000000000-AJRMN</v>
      </c>
      <c r="B108" s="5" t="str">
        <f>IF(OR(BadRunsEye!$D108="Pass",BadRunsEye!$D108="Borderline Pass"),BadRunsEye!$A108,0)</f>
        <v>151223_M00766_0172_000000000-AJRMN</v>
      </c>
      <c r="C108" s="5" t="str">
        <f t="shared" si="9"/>
        <v>same</v>
      </c>
      <c r="D108" s="5"/>
      <c r="E108" s="5"/>
      <c r="F108" s="5"/>
      <c r="H108" t="str">
        <f t="shared" si="10"/>
        <v>no</v>
      </c>
      <c r="I108" t="str">
        <f t="shared" si="11"/>
        <v>no</v>
      </c>
      <c r="J108" t="str">
        <f t="shared" si="12"/>
        <v>no</v>
      </c>
      <c r="K108" s="6" t="str">
        <f t="shared" si="13"/>
        <v>yes</v>
      </c>
      <c r="L108" s="5">
        <f>IF(AnalyData!$AJ108="fail",AnalyData!$A108,0)</f>
        <v>0</v>
      </c>
      <c r="M108" s="5">
        <f>IF(OR(BadRunsEye!$D108="Fail",BadRunsEye!$D108="Borderline Fail"),BadRunsEye!$A108,0)</f>
        <v>0</v>
      </c>
      <c r="N108" s="5" t="str">
        <f t="shared" si="14"/>
        <v>same</v>
      </c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 t="str">
        <f>IF(AnalyData!$AJ109="pass",AnalyData!$A109,0)</f>
        <v>151223_M02641_0060_000000000-AGHV2</v>
      </c>
      <c r="B109" s="5" t="str">
        <f>IF(OR(BadRunsEye!$D109="Pass",BadRunsEye!$D109="Borderline Pass"),BadRunsEye!$A109,0)</f>
        <v>151223_M02641_0060_000000000-AGHV2</v>
      </c>
      <c r="C109" s="5" t="str">
        <f t="shared" si="9"/>
        <v>same</v>
      </c>
      <c r="D109" s="5"/>
      <c r="E109" s="5"/>
      <c r="F109" s="5"/>
      <c r="H109" s="6" t="str">
        <f t="shared" si="10"/>
        <v>no</v>
      </c>
      <c r="I109" t="str">
        <f t="shared" si="11"/>
        <v>no</v>
      </c>
      <c r="J109" t="str">
        <f t="shared" si="12"/>
        <v>no</v>
      </c>
      <c r="K109" t="str">
        <f t="shared" si="13"/>
        <v>yes</v>
      </c>
      <c r="L109" s="5">
        <f>IF(AnalyData!$AJ109="fail",AnalyData!$A109,0)</f>
        <v>0</v>
      </c>
      <c r="M109" s="5">
        <f>IF(OR(BadRunsEye!$D109="Fail",BadRunsEye!$D109="Borderline Fail"),BadRunsEye!$A109,0)</f>
        <v>0</v>
      </c>
      <c r="N109" s="5" t="str">
        <f t="shared" si="14"/>
        <v>same</v>
      </c>
      <c r="O109" s="5"/>
      <c r="P109" s="5"/>
      <c r="Q109" s="5"/>
      <c r="R109" s="5" t="s">
        <v>405</v>
      </c>
      <c r="S109" s="12" t="s">
        <v>403</v>
      </c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 t="str">
        <f>IF(AnalyData!$AJ110="pass",AnalyData!$A110,0)</f>
        <v>151231_M02641_0061_000000000-AJD8L</v>
      </c>
      <c r="B110" s="5" t="str">
        <f>IF(OR(BadRunsEye!$D110="Pass",BadRunsEye!$D110="Borderline Pass"),BadRunsEye!$A110,0)</f>
        <v>151231_M02641_0061_000000000-AJD8L</v>
      </c>
      <c r="C110" s="5" t="str">
        <f t="shared" si="9"/>
        <v>same</v>
      </c>
      <c r="D110" s="5"/>
      <c r="E110" s="5"/>
      <c r="F110" s="5"/>
      <c r="H110" t="str">
        <f t="shared" si="10"/>
        <v>no</v>
      </c>
      <c r="I110" t="str">
        <f t="shared" si="11"/>
        <v>no</v>
      </c>
      <c r="J110" t="str">
        <f t="shared" si="12"/>
        <v>no</v>
      </c>
      <c r="K110" s="6" t="str">
        <f t="shared" si="13"/>
        <v>yes</v>
      </c>
      <c r="L110" s="5">
        <f>IF(AnalyData!$AJ110="fail",AnalyData!$A110,0)</f>
        <v>0</v>
      </c>
      <c r="M110" s="5">
        <f>IF(OR(BadRunsEye!$D110="Fail",BadRunsEye!$D110="Borderline Fail"),BadRunsEye!$A110,0)</f>
        <v>0</v>
      </c>
      <c r="N110" s="5" t="str">
        <f t="shared" si="14"/>
        <v>same</v>
      </c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 t="str">
        <f>IF(AnalyData!$AJ111="pass",AnalyData!$A111,0)</f>
        <v>160107_M00766_0175_000000000-AH6C3</v>
      </c>
      <c r="B111" s="5" t="str">
        <f>IF(OR(BadRunsEye!$D111="Pass",BadRunsEye!$D111="Borderline Pass"),BadRunsEye!$A111,0)</f>
        <v>160107_M00766_0175_000000000-AH6C3</v>
      </c>
      <c r="C111" s="5" t="str">
        <f t="shared" si="9"/>
        <v>same</v>
      </c>
      <c r="D111" s="5"/>
      <c r="E111" s="5"/>
      <c r="F111" s="5"/>
      <c r="H111" t="str">
        <f t="shared" si="10"/>
        <v>no</v>
      </c>
      <c r="I111" t="str">
        <f t="shared" si="11"/>
        <v>no</v>
      </c>
      <c r="J111" s="6" t="str">
        <f t="shared" si="12"/>
        <v>no</v>
      </c>
      <c r="K111" t="str">
        <f t="shared" si="13"/>
        <v>yes</v>
      </c>
      <c r="L111" s="5">
        <f>IF(AnalyData!$AJ111="fail",AnalyData!$A111,0)</f>
        <v>0</v>
      </c>
      <c r="M111" s="5">
        <f>IF(OR(BadRunsEye!$D111="Fail",BadRunsEye!$D111="Borderline Fail"),BadRunsEye!$A111,0)</f>
        <v>0</v>
      </c>
      <c r="N111" s="5" t="str">
        <f t="shared" si="14"/>
        <v>same</v>
      </c>
      <c r="O111" s="5"/>
      <c r="P111" s="5"/>
      <c r="Q111" s="5"/>
      <c r="R111" s="5" t="s">
        <v>400</v>
      </c>
      <c r="S111" s="5" t="s">
        <v>405</v>
      </c>
      <c r="T111" s="5" t="s">
        <v>401</v>
      </c>
      <c r="U111" s="5"/>
      <c r="V111" s="5"/>
      <c r="W111" s="5"/>
      <c r="X111" s="5"/>
      <c r="Y111" s="5"/>
      <c r="Z111" s="5"/>
      <c r="AA111" s="5"/>
    </row>
    <row r="112" spans="1:27" x14ac:dyDescent="0.3">
      <c r="A112" s="5">
        <f>IF(AnalyData!$AJ112="pass",AnalyData!$A112,0)</f>
        <v>0</v>
      </c>
      <c r="B112" s="5">
        <f>IF(OR(BadRunsEye!$D112="Pass",BadRunsEye!$D112="Borderline Pass"),BadRunsEye!$A112,0)</f>
        <v>0</v>
      </c>
      <c r="C112" s="5" t="str">
        <f t="shared" si="9"/>
        <v>same</v>
      </c>
      <c r="D112" s="5"/>
      <c r="E112" s="5"/>
      <c r="F112" s="5"/>
      <c r="H112" t="str">
        <f t="shared" si="10"/>
        <v>no</v>
      </c>
      <c r="I112" t="str">
        <f t="shared" si="11"/>
        <v>no</v>
      </c>
      <c r="J112" t="str">
        <f t="shared" si="12"/>
        <v>yes</v>
      </c>
      <c r="K112" s="6" t="str">
        <f t="shared" si="13"/>
        <v>no</v>
      </c>
      <c r="L112" s="5" t="str">
        <f>IF(AnalyData!$AJ112="fail",AnalyData!$A112,0)</f>
        <v>160108_M00766_0176_000000000-AJDAJ</v>
      </c>
      <c r="M112" s="5" t="str">
        <f>IF(OR(BadRunsEye!$D112="Fail",BadRunsEye!$D112="Borderline Fail"),BadRunsEye!$A112,0)</f>
        <v>160108_M00766_0176_000000000-AJDAJ</v>
      </c>
      <c r="N112" s="5" t="str">
        <f t="shared" si="14"/>
        <v>same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 t="str">
        <f>IF(AnalyData!$AJ113="pass",AnalyData!$A113,0)</f>
        <v>160114_M00766_0177_000000000-ALYTH</v>
      </c>
      <c r="B113" s="5" t="str">
        <f>IF(OR(BadRunsEye!$D113="Pass",BadRunsEye!$D113="Borderline Pass"),BadRunsEye!$A113,0)</f>
        <v>160114_M00766_0177_000000000-ALYTH</v>
      </c>
      <c r="C113" s="5" t="str">
        <f t="shared" si="9"/>
        <v>same</v>
      </c>
      <c r="D113" s="5"/>
      <c r="E113" s="5"/>
      <c r="F113" s="5"/>
      <c r="H113" t="str">
        <f t="shared" si="10"/>
        <v>no</v>
      </c>
      <c r="I113" t="str">
        <f t="shared" si="11"/>
        <v>no</v>
      </c>
      <c r="J113" t="str">
        <f t="shared" si="12"/>
        <v>no</v>
      </c>
      <c r="K113" s="6" t="str">
        <f t="shared" si="13"/>
        <v>yes</v>
      </c>
      <c r="L113" s="5">
        <f>IF(AnalyData!$AJ113="fail",AnalyData!$A113,0)</f>
        <v>0</v>
      </c>
      <c r="M113" s="5">
        <f>IF(OR(BadRunsEye!$D113="Fail",BadRunsEye!$D113="Borderline Fail"),BadRunsEye!$A113,0)</f>
        <v>0</v>
      </c>
      <c r="N113" s="5" t="str">
        <f t="shared" si="14"/>
        <v>same</v>
      </c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 t="str">
        <f>IF(AnalyData!$AJ114="pass",AnalyData!$A114,0)</f>
        <v>160114_M02641_0065_000000000-ALRU0</v>
      </c>
      <c r="B114" s="5" t="str">
        <f>IF(OR(BadRunsEye!$D114="Pass",BadRunsEye!$D114="Borderline Pass"),BadRunsEye!$A114,0)</f>
        <v>160114_M02641_0065_000000000-ALRU0</v>
      </c>
      <c r="C114" s="5" t="str">
        <f t="shared" si="9"/>
        <v>same</v>
      </c>
      <c r="D114" s="5"/>
      <c r="E114" s="5"/>
      <c r="F114" s="5"/>
      <c r="H114" t="str">
        <f t="shared" si="10"/>
        <v>no</v>
      </c>
      <c r="I114" t="str">
        <f t="shared" si="11"/>
        <v>no</v>
      </c>
      <c r="J114" t="str">
        <f t="shared" si="12"/>
        <v>no</v>
      </c>
      <c r="K114" s="6" t="str">
        <f t="shared" si="13"/>
        <v>yes</v>
      </c>
      <c r="L114" s="5">
        <f>IF(AnalyData!$AJ114="fail",AnalyData!$A114,0)</f>
        <v>0</v>
      </c>
      <c r="M114" s="5">
        <f>IF(OR(BadRunsEye!$D114="Fail",BadRunsEye!$D114="Borderline Fail"),BadRunsEye!$A114,0)</f>
        <v>0</v>
      </c>
      <c r="N114" s="5" t="str">
        <f t="shared" si="14"/>
        <v>same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 t="str">
        <f>IF(AnalyData!$AJ115="pass",AnalyData!$A115,0)</f>
        <v>160128_M02641_0070_000000000-ALAGE</v>
      </c>
      <c r="B115" s="5" t="str">
        <f>IF(OR(BadRunsEye!$D115="Pass",BadRunsEye!$D115="Borderline Pass"),BadRunsEye!$A115,0)</f>
        <v>160128_M02641_0070_000000000-ALAGE</v>
      </c>
      <c r="C115" s="5" t="str">
        <f t="shared" si="9"/>
        <v>same</v>
      </c>
      <c r="D115" s="5"/>
      <c r="E115" s="5"/>
      <c r="F115" s="5"/>
      <c r="H115" t="str">
        <f t="shared" si="10"/>
        <v>no</v>
      </c>
      <c r="I115" t="str">
        <f t="shared" si="11"/>
        <v>no</v>
      </c>
      <c r="J115" s="6" t="str">
        <f t="shared" si="12"/>
        <v>no</v>
      </c>
      <c r="K115" t="str">
        <f t="shared" si="13"/>
        <v>yes</v>
      </c>
      <c r="L115" s="5">
        <f>IF(AnalyData!$AJ115="fail",AnalyData!$A115,0)</f>
        <v>0</v>
      </c>
      <c r="M115" s="5">
        <f>IF(OR(BadRunsEye!$D115="Fail",BadRunsEye!$D115="Borderline Fail"),BadRunsEye!$A115,0)</f>
        <v>0</v>
      </c>
      <c r="N115" s="5" t="str">
        <f t="shared" si="14"/>
        <v>same</v>
      </c>
      <c r="O115" s="5"/>
      <c r="P115" s="5"/>
      <c r="Q115" s="5"/>
      <c r="R115" s="5" t="s">
        <v>401</v>
      </c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 t="str">
        <f>IF(AnalyData!$AJ116="pass",AnalyData!$A116,0)</f>
        <v>160129_M00766_0003_000000000-ALAH0</v>
      </c>
      <c r="B116" s="5" t="str">
        <f>IF(OR(BadRunsEye!$D116="Pass",BadRunsEye!$D116="Borderline Pass"),BadRunsEye!$A116,0)</f>
        <v>160129_M00766_0003_000000000-ALAH0</v>
      </c>
      <c r="C116" s="5" t="str">
        <f t="shared" si="9"/>
        <v>same</v>
      </c>
      <c r="D116" s="5"/>
      <c r="E116" s="5"/>
      <c r="F116" s="5"/>
      <c r="H116" t="str">
        <f t="shared" si="10"/>
        <v>no</v>
      </c>
      <c r="I116" s="6" t="str">
        <f t="shared" si="11"/>
        <v>no</v>
      </c>
      <c r="J116" t="str">
        <f t="shared" si="12"/>
        <v>no</v>
      </c>
      <c r="K116" t="str">
        <f t="shared" si="13"/>
        <v>yes</v>
      </c>
      <c r="L116" s="5">
        <f>IF(AnalyData!$AJ116="fail",AnalyData!$A116,0)</f>
        <v>0</v>
      </c>
      <c r="M116" s="5">
        <f>IF(OR(BadRunsEye!$D116="Fail",BadRunsEye!$D116="Borderline Fail"),BadRunsEye!$A116,0)</f>
        <v>0</v>
      </c>
      <c r="N116" s="5" t="str">
        <f t="shared" si="14"/>
        <v>same</v>
      </c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 t="str">
        <f>IF(AnalyData!$AJ117="pass",AnalyData!$A117,0)</f>
        <v>160129_M02641_0071_000000000-AMC8N</v>
      </c>
      <c r="B117" s="5" t="str">
        <f>IF(OR(BadRunsEye!$D117="Pass",BadRunsEye!$D117="Borderline Pass"),BadRunsEye!$A117,0)</f>
        <v>160129_M02641_0071_000000000-AMC8N</v>
      </c>
      <c r="C117" s="5" t="str">
        <f t="shared" si="9"/>
        <v>same</v>
      </c>
      <c r="D117" s="5"/>
      <c r="E117" s="5"/>
      <c r="F117" s="5"/>
      <c r="H117" t="str">
        <f t="shared" si="10"/>
        <v>no</v>
      </c>
      <c r="I117" t="str">
        <f t="shared" si="11"/>
        <v>no</v>
      </c>
      <c r="J117" s="6" t="str">
        <f t="shared" si="12"/>
        <v>no</v>
      </c>
      <c r="K117" t="str">
        <f t="shared" si="13"/>
        <v>yes</v>
      </c>
      <c r="L117" s="5">
        <f>IF(AnalyData!$AJ117="fail",AnalyData!$A117,0)</f>
        <v>0</v>
      </c>
      <c r="M117" s="5">
        <f>IF(OR(BadRunsEye!$D117="Fail",BadRunsEye!$D117="Borderline Fail"),BadRunsEye!$A117,0)</f>
        <v>0</v>
      </c>
      <c r="N117" s="5" t="str">
        <f t="shared" si="14"/>
        <v>same</v>
      </c>
      <c r="O117" s="5"/>
      <c r="P117" s="5"/>
      <c r="Q117" s="5"/>
      <c r="R117" s="5" t="s">
        <v>400</v>
      </c>
      <c r="S117" s="5" t="s">
        <v>401</v>
      </c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 t="str">
        <f>IF(AnalyData!$AJ118="pass",AnalyData!$A118,0)</f>
        <v>160206_M00766_0005_000000000-ALYU1</v>
      </c>
      <c r="B118" s="5" t="str">
        <f>IF(OR(BadRunsEye!$D118="Pass",BadRunsEye!$D118="Borderline Pass"),BadRunsEye!$A118,0)</f>
        <v>160206_M00766_0005_000000000-ALYU1</v>
      </c>
      <c r="C118" s="5" t="str">
        <f t="shared" si="9"/>
        <v>same</v>
      </c>
      <c r="D118" s="5"/>
      <c r="E118" s="5"/>
      <c r="F118" s="5"/>
      <c r="H118" t="str">
        <f t="shared" si="10"/>
        <v>no</v>
      </c>
      <c r="I118" t="str">
        <f t="shared" si="11"/>
        <v>no</v>
      </c>
      <c r="J118" t="str">
        <f t="shared" si="12"/>
        <v>no</v>
      </c>
      <c r="K118" s="6" t="str">
        <f t="shared" si="13"/>
        <v>yes</v>
      </c>
      <c r="L118" s="5">
        <f>IF(AnalyData!$AJ118="fail",AnalyData!$A118,0)</f>
        <v>0</v>
      </c>
      <c r="M118" s="5">
        <f>IF(OR(BadRunsEye!$D118="Fail",BadRunsEye!$D118="Borderline Fail"),BadRunsEye!$A118,0)</f>
        <v>0</v>
      </c>
      <c r="N118" s="5" t="str">
        <f t="shared" si="14"/>
        <v>same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 t="str">
        <f>IF(AnalyData!$AJ119="pass",AnalyData!$A119,0)</f>
        <v>160206_M02641_0074_000000000-AL604</v>
      </c>
      <c r="B119" s="5" t="str">
        <f>IF(OR(BadRunsEye!$D119="Pass",BadRunsEye!$D119="Borderline Pass"),BadRunsEye!$A119,0)</f>
        <v>160206_M02641_0074_000000000-AL604</v>
      </c>
      <c r="C119" s="5" t="str">
        <f t="shared" si="9"/>
        <v>same</v>
      </c>
      <c r="D119" s="5"/>
      <c r="E119" s="5"/>
      <c r="F119" s="5"/>
      <c r="H119" t="str">
        <f t="shared" si="10"/>
        <v>no</v>
      </c>
      <c r="I119" t="str">
        <f t="shared" si="11"/>
        <v>no</v>
      </c>
      <c r="J119" t="str">
        <f t="shared" si="12"/>
        <v>no</v>
      </c>
      <c r="K119" s="6" t="str">
        <f t="shared" si="13"/>
        <v>yes</v>
      </c>
      <c r="L119" s="5">
        <f>IF(AnalyData!$AJ119="fail",AnalyData!$A119,0)</f>
        <v>0</v>
      </c>
      <c r="M119" s="5">
        <f>IF(OR(BadRunsEye!$D119="Fail",BadRunsEye!$D119="Borderline Fail"),BadRunsEye!$A119,0)</f>
        <v>0</v>
      </c>
      <c r="N119" s="5" t="str">
        <f t="shared" si="14"/>
        <v>same</v>
      </c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8" t="str">
        <f>IF(AnalyData!$AJ120="pass",AnalyData!$A120,0)</f>
        <v>160209_M00766_0007_000000000-AMERJ</v>
      </c>
      <c r="B120" s="8">
        <f>IF(OR(BadRunsEye!$D120="Pass",BadRunsEye!$D120="Borderline Pass"),BadRunsEye!$A120,0)</f>
        <v>0</v>
      </c>
      <c r="C120" s="8" t="str">
        <f t="shared" si="9"/>
        <v>diff</v>
      </c>
      <c r="D120" s="11" t="s">
        <v>255</v>
      </c>
      <c r="E120" s="11"/>
      <c r="F120" s="11" t="str">
        <f t="shared" ref="F120" si="17">IF(D120=A120,"yes","no")</f>
        <v>yes</v>
      </c>
      <c r="H120" t="str">
        <f t="shared" si="10"/>
        <v>no</v>
      </c>
      <c r="I120" t="str">
        <f t="shared" si="11"/>
        <v>yes</v>
      </c>
      <c r="J120" t="str">
        <f t="shared" si="12"/>
        <v>no</v>
      </c>
      <c r="K120" s="6" t="str">
        <f t="shared" si="13"/>
        <v>no</v>
      </c>
      <c r="L120" s="8">
        <f>IF(AnalyData!$AJ120="fail",AnalyData!$A120,0)</f>
        <v>0</v>
      </c>
      <c r="M120" s="8" t="str">
        <f>IF(OR(BadRunsEye!$D120="Fail",BadRunsEye!$D120="Borderline Fail"),BadRunsEye!$A120,0)</f>
        <v>160209_M00766_0007_000000000-AMERJ</v>
      </c>
      <c r="N120" s="8" t="str">
        <f t="shared" si="14"/>
        <v>diff</v>
      </c>
      <c r="O120" s="14" t="s">
        <v>255</v>
      </c>
      <c r="P120" s="8"/>
      <c r="Q120" s="8" t="str">
        <f t="shared" si="16"/>
        <v>no</v>
      </c>
      <c r="R120" s="8"/>
      <c r="S120" s="8"/>
      <c r="T120" s="8"/>
      <c r="U120" s="8"/>
      <c r="V120" s="8"/>
      <c r="W120" s="8"/>
      <c r="X120" s="5"/>
      <c r="Y120" s="5"/>
      <c r="Z120" s="5"/>
      <c r="AA120" s="5"/>
    </row>
    <row r="121" spans="1:27" x14ac:dyDescent="0.3">
      <c r="A121" s="5" t="str">
        <f>IF(AnalyData!$AJ121="pass",AnalyData!$A121,0)</f>
        <v>160216_M00766_0009_000000000-AL73W</v>
      </c>
      <c r="B121" s="5" t="str">
        <f>IF(OR(BadRunsEye!$D121="Pass",BadRunsEye!$D121="Borderline Pass"),BadRunsEye!$A121,0)</f>
        <v>160216_M00766_0009_000000000-AL73W</v>
      </c>
      <c r="C121" s="5" t="str">
        <f t="shared" si="9"/>
        <v>same</v>
      </c>
      <c r="D121" s="5"/>
      <c r="E121" s="5"/>
      <c r="F121" s="5"/>
      <c r="H121" t="str">
        <f t="shared" si="10"/>
        <v>no</v>
      </c>
      <c r="I121" t="str">
        <f t="shared" si="11"/>
        <v>no</v>
      </c>
      <c r="J121" t="str">
        <f t="shared" si="12"/>
        <v>no</v>
      </c>
      <c r="K121" s="6" t="str">
        <f t="shared" si="13"/>
        <v>yes</v>
      </c>
      <c r="L121" s="5">
        <f>IF(AnalyData!$AJ121="fail",AnalyData!$A121,0)</f>
        <v>0</v>
      </c>
      <c r="M121" s="5">
        <f>IF(OR(BadRunsEye!$D121="Fail",BadRunsEye!$D121="Borderline Fail"),BadRunsEye!$A121,0)</f>
        <v>0</v>
      </c>
      <c r="N121" s="5" t="str">
        <f t="shared" si="14"/>
        <v>same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>
        <f>IF(AnalyData!$AJ122="pass",AnalyData!$A122,0)</f>
        <v>0</v>
      </c>
      <c r="B122" s="5">
        <f>IF(OR(BadRunsEye!$D122="Pass",BadRunsEye!$D122="Borderline Pass"),BadRunsEye!$A122,0)</f>
        <v>0</v>
      </c>
      <c r="C122" s="5" t="str">
        <f t="shared" si="9"/>
        <v>same</v>
      </c>
      <c r="D122" s="5"/>
      <c r="E122" s="5"/>
      <c r="F122" s="5"/>
      <c r="H122" t="str">
        <f t="shared" si="10"/>
        <v>no</v>
      </c>
      <c r="I122" t="str">
        <f t="shared" si="11"/>
        <v>no</v>
      </c>
      <c r="J122" t="str">
        <f t="shared" si="12"/>
        <v>yes</v>
      </c>
      <c r="K122" s="6" t="str">
        <f t="shared" si="13"/>
        <v>no</v>
      </c>
      <c r="L122" s="5" t="str">
        <f>IF(AnalyData!$AJ122="fail",AnalyData!$A122,0)</f>
        <v>160219_M00766_0011_000000000-AL6GM</v>
      </c>
      <c r="M122" s="5" t="str">
        <f>IF(OR(BadRunsEye!$D122="Fail",BadRunsEye!$D122="Borderline Fail"),BadRunsEye!$A122,0)</f>
        <v>160219_M00766_0011_000000000-AL6GM</v>
      </c>
      <c r="N122" s="5" t="str">
        <f t="shared" si="14"/>
        <v>same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 t="str">
        <f>IF(AnalyData!$AJ123="pass",AnalyData!$A123,0)</f>
        <v>160220_M02641_0081_000000000-AMETF</v>
      </c>
      <c r="B123" s="5" t="str">
        <f>IF(OR(BadRunsEye!$D123="Pass",BadRunsEye!$D123="Borderline Pass"),BadRunsEye!$A123,0)</f>
        <v>160220_M02641_0081_000000000-AMETF</v>
      </c>
      <c r="C123" s="5" t="str">
        <f t="shared" si="9"/>
        <v>same</v>
      </c>
      <c r="D123" s="5"/>
      <c r="E123" s="5"/>
      <c r="F123" s="5"/>
      <c r="H123" t="str">
        <f t="shared" si="10"/>
        <v>no</v>
      </c>
      <c r="I123" t="str">
        <f t="shared" si="11"/>
        <v>no</v>
      </c>
      <c r="J123" t="str">
        <f t="shared" si="12"/>
        <v>no</v>
      </c>
      <c r="K123" s="6" t="str">
        <f t="shared" si="13"/>
        <v>yes</v>
      </c>
      <c r="L123" s="5">
        <f>IF(AnalyData!$AJ123="fail",AnalyData!$A123,0)</f>
        <v>0</v>
      </c>
      <c r="M123" s="5">
        <f>IF(OR(BadRunsEye!$D123="Fail",BadRunsEye!$D123="Borderline Fail"),BadRunsEye!$A123,0)</f>
        <v>0</v>
      </c>
      <c r="N123" s="5" t="str">
        <f t="shared" si="14"/>
        <v>same</v>
      </c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 t="str">
        <f>IF(AnalyData!$AJ124="pass",AnalyData!$A124,0)</f>
        <v>160223_M00766_0012_000000000-AL5YC</v>
      </c>
      <c r="B124" s="5" t="str">
        <f>IF(OR(BadRunsEye!$D124="Pass",BadRunsEye!$D124="Borderline Pass"),BadRunsEye!$A124,0)</f>
        <v>160223_M00766_0012_000000000-AL5YC</v>
      </c>
      <c r="C124" s="5" t="str">
        <f t="shared" ref="C124" si="18">IF(A124=B124,"same","diff")</f>
        <v>same</v>
      </c>
      <c r="H124" t="str">
        <f t="shared" ref="H124" si="19">IF(AND(L124&lt;&gt;0,M124=0),"yes","no")</f>
        <v>no</v>
      </c>
      <c r="I124" t="str">
        <f t="shared" ref="I124" si="20">IF(AND(L124=0,M124&lt;&gt;0),"yes","no")</f>
        <v>no</v>
      </c>
      <c r="J124" t="str">
        <f t="shared" ref="J124" si="21">IF(AND(L124&lt;&gt;0,M124&lt;&gt;0),"yes","no")</f>
        <v>no</v>
      </c>
      <c r="K124" s="6" t="str">
        <f t="shared" ref="K124" si="22">IF(AND(L124=0,M124=0),"yes","no")</f>
        <v>yes</v>
      </c>
      <c r="L124" s="5">
        <f>IF(AnalyData!$AJ124="fail",AnalyData!$A124,0)</f>
        <v>0</v>
      </c>
      <c r="M124" s="5">
        <f>IF(OR(BadRunsEye!$D124="Fail",BadRunsEye!$D124="Borderline Fail"),BadRunsEye!$A124,0)</f>
        <v>0</v>
      </c>
      <c r="N124" s="5" t="str">
        <f t="shared" ref="N124" si="23">IF(L124=M124,"same","diff")</f>
        <v>same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H125">
        <f>COUNTIF(H2:H124,"yes")</f>
        <v>10</v>
      </c>
      <c r="I125">
        <f>COUNTIF(I2:I124,"yes")</f>
        <v>7</v>
      </c>
      <c r="J125">
        <f>COUNTIF(J2:J124,"yes")</f>
        <v>18</v>
      </c>
      <c r="K125">
        <f>COUNTIF(K2:K124,"yes")</f>
        <v>88</v>
      </c>
      <c r="L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B126" s="5" t="s">
        <v>408</v>
      </c>
      <c r="C126">
        <f>COUNTIF(C2:C124,"same")</f>
        <v>106</v>
      </c>
      <c r="L126" s="5"/>
      <c r="M126" s="5" t="s">
        <v>409</v>
      </c>
      <c r="N126" s="5">
        <f>COUNTIF(N2:N124,"same")</f>
        <v>106</v>
      </c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B127" s="5" t="s">
        <v>410</v>
      </c>
      <c r="C127">
        <f>COUNTIF(C2:C124,"diff")</f>
        <v>17</v>
      </c>
      <c r="M127" s="5" t="s">
        <v>411</v>
      </c>
      <c r="N127" s="5">
        <f>COUNTIF(N2:N124,"diff")</f>
        <v>17</v>
      </c>
    </row>
    <row r="130" spans="1:14" x14ac:dyDescent="0.3">
      <c r="B130" s="5" t="s">
        <v>412</v>
      </c>
      <c r="C130">
        <f>COUNTIF(F2:F124,"yes")</f>
        <v>7</v>
      </c>
      <c r="M130" t="s">
        <v>413</v>
      </c>
      <c r="N130">
        <f>COUNTIF(Q2:Q124,"yes")</f>
        <v>11</v>
      </c>
    </row>
    <row r="131" spans="1:14" x14ac:dyDescent="0.3">
      <c r="B131" s="5" t="s">
        <v>414</v>
      </c>
      <c r="C131">
        <f>COUNTIF(F2:F124,"no")</f>
        <v>10</v>
      </c>
      <c r="M131" s="5" t="s">
        <v>415</v>
      </c>
      <c r="N131">
        <f>COUNTIF(Q2:Q124,"no")</f>
        <v>7</v>
      </c>
    </row>
    <row r="138" spans="1:14" x14ac:dyDescent="0.3">
      <c r="L138" t="s">
        <v>416</v>
      </c>
      <c r="M138">
        <f>N126</f>
        <v>106</v>
      </c>
    </row>
    <row r="139" spans="1:14" x14ac:dyDescent="0.3">
      <c r="L139" t="s">
        <v>417</v>
      </c>
      <c r="M139">
        <f>N127</f>
        <v>17</v>
      </c>
    </row>
    <row r="142" spans="1:14" x14ac:dyDescent="0.3">
      <c r="A142"/>
      <c r="B142"/>
      <c r="K142" t="s">
        <v>418</v>
      </c>
      <c r="L142" t="s">
        <v>393</v>
      </c>
      <c r="M142">
        <f>H125</f>
        <v>10</v>
      </c>
    </row>
    <row r="143" spans="1:14" x14ac:dyDescent="0.3">
      <c r="A143"/>
      <c r="B143"/>
      <c r="L143" t="s">
        <v>394</v>
      </c>
      <c r="M143">
        <f>I125</f>
        <v>7</v>
      </c>
    </row>
    <row r="144" spans="1:14" x14ac:dyDescent="0.3">
      <c r="A144"/>
      <c r="B144"/>
      <c r="L144" t="s">
        <v>395</v>
      </c>
      <c r="M144">
        <f>J125</f>
        <v>18</v>
      </c>
    </row>
    <row r="145" spans="1:15" x14ac:dyDescent="0.3">
      <c r="A145"/>
      <c r="B145"/>
      <c r="L145" t="s">
        <v>396</v>
      </c>
      <c r="M145">
        <f>K125</f>
        <v>88</v>
      </c>
    </row>
    <row r="146" spans="1:15" x14ac:dyDescent="0.3">
      <c r="A146"/>
      <c r="B146"/>
      <c r="L146" t="s">
        <v>419</v>
      </c>
      <c r="M146">
        <f>SUM(M142:M145)</f>
        <v>123</v>
      </c>
    </row>
    <row r="147" spans="1:15" x14ac:dyDescent="0.3">
      <c r="A147"/>
      <c r="B147"/>
    </row>
    <row r="148" spans="1:15" x14ac:dyDescent="0.3">
      <c r="A148"/>
      <c r="B148"/>
      <c r="N148" t="s">
        <v>420</v>
      </c>
      <c r="O148" t="s">
        <v>420</v>
      </c>
    </row>
    <row r="149" spans="1:15" x14ac:dyDescent="0.3">
      <c r="A149"/>
      <c r="B149"/>
      <c r="L149" t="s">
        <v>421</v>
      </c>
      <c r="M149">
        <f>(M144/(M144+M143))*100</f>
        <v>72</v>
      </c>
      <c r="N149">
        <v>50.61</v>
      </c>
      <c r="O149">
        <v>87.93</v>
      </c>
    </row>
    <row r="150" spans="1:15" x14ac:dyDescent="0.3">
      <c r="A150"/>
      <c r="B150"/>
      <c r="L150" t="s">
        <v>422</v>
      </c>
      <c r="M150">
        <f>(M145/(M142+M145))*100</f>
        <v>89.795918367346943</v>
      </c>
      <c r="N150">
        <v>82.03</v>
      </c>
      <c r="O150">
        <v>95</v>
      </c>
    </row>
    <row r="153" spans="1:15" x14ac:dyDescent="0.3">
      <c r="H153" s="23" t="s">
        <v>424</v>
      </c>
      <c r="I153" s="23"/>
      <c r="J153" s="23"/>
      <c r="K153" s="23" t="s">
        <v>418</v>
      </c>
      <c r="L153" s="23" t="s">
        <v>393</v>
      </c>
      <c r="M153" s="23">
        <f>M142</f>
        <v>10</v>
      </c>
    </row>
    <row r="154" spans="1:15" x14ac:dyDescent="0.3">
      <c r="H154" s="23"/>
      <c r="I154" s="23"/>
      <c r="J154" s="23"/>
      <c r="K154" s="23"/>
      <c r="L154" s="23" t="s">
        <v>394</v>
      </c>
      <c r="M154" s="23">
        <f>M143-1</f>
        <v>6</v>
      </c>
    </row>
    <row r="155" spans="1:15" x14ac:dyDescent="0.3">
      <c r="H155" s="23"/>
      <c r="I155" s="23"/>
      <c r="J155" s="23"/>
      <c r="K155" s="23"/>
      <c r="L155" s="23" t="s">
        <v>395</v>
      </c>
      <c r="M155" s="23">
        <f>M144</f>
        <v>18</v>
      </c>
    </row>
    <row r="156" spans="1:15" x14ac:dyDescent="0.3">
      <c r="H156" s="23"/>
      <c r="I156" s="23"/>
      <c r="J156" s="23"/>
      <c r="K156" s="23"/>
      <c r="L156" s="23" t="s">
        <v>396</v>
      </c>
      <c r="M156" s="23">
        <f>M145+1</f>
        <v>89</v>
      </c>
    </row>
    <row r="157" spans="1:15" x14ac:dyDescent="0.3">
      <c r="H157" s="23"/>
      <c r="I157" s="23"/>
      <c r="J157" s="23"/>
      <c r="K157" s="23"/>
      <c r="L157" s="23" t="s">
        <v>419</v>
      </c>
      <c r="M157" s="23">
        <f>SUM(M153:M156)</f>
        <v>123</v>
      </c>
    </row>
    <row r="158" spans="1:15" x14ac:dyDescent="0.3">
      <c r="H158" s="23"/>
      <c r="I158" s="23"/>
      <c r="J158" s="23"/>
      <c r="K158" s="23"/>
      <c r="L158" s="23"/>
      <c r="M158" s="23"/>
    </row>
    <row r="159" spans="1:15" x14ac:dyDescent="0.3">
      <c r="H159" s="23"/>
      <c r="I159" s="23"/>
      <c r="J159" s="23"/>
      <c r="K159" s="23"/>
      <c r="L159" s="23"/>
      <c r="M159" s="23"/>
    </row>
    <row r="160" spans="1:15" x14ac:dyDescent="0.3">
      <c r="H160" s="23"/>
      <c r="I160" s="23"/>
      <c r="J160" s="23"/>
      <c r="K160" s="23"/>
      <c r="L160" s="23" t="s">
        <v>421</v>
      </c>
      <c r="M160" s="23">
        <f>(M155/(M155+M154))*100</f>
        <v>75</v>
      </c>
      <c r="N160">
        <v>53.29</v>
      </c>
      <c r="O160">
        <v>90.23</v>
      </c>
    </row>
    <row r="161" spans="8:15" x14ac:dyDescent="0.3">
      <c r="H161" s="23"/>
      <c r="I161" s="23"/>
      <c r="J161" s="23"/>
      <c r="K161" s="23"/>
      <c r="L161" s="23" t="s">
        <v>422</v>
      </c>
      <c r="M161" s="23">
        <f>(M156/(M153+M156))*100</f>
        <v>89.898989898989896</v>
      </c>
      <c r="N161">
        <v>82.21</v>
      </c>
      <c r="O161">
        <v>95.05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AnalysisDataTest2OldParams</vt:lpstr>
      <vt:lpstr>AutomatedResults</vt:lpstr>
      <vt:lpstr>AnalyData</vt:lpstr>
      <vt:lpstr>AnalyDataCD</vt:lpstr>
      <vt:lpstr>BadRunsEye</vt:lpstr>
      <vt:lpstr>FailsPassesAuto</vt:lpstr>
      <vt:lpstr>FailsPassesManual</vt:lpstr>
      <vt:lpstr>CompareManual1Auto</vt:lpstr>
      <vt:lpstr>CompareManual2Auto</vt:lpstr>
      <vt:lpstr>EyeAutoFails</vt:lpstr>
      <vt:lpstr>CompareManual2AutoCD</vt:lpstr>
      <vt:lpstr>EyeAutoFailsWithCD</vt:lpstr>
      <vt:lpstr>CompareManual2AutoNewCD</vt:lpstr>
      <vt:lpstr>EyeAutoFailsNewCD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 R</cp:lastModifiedBy>
  <dcterms:created xsi:type="dcterms:W3CDTF">2016-03-04T20:35:32Z</dcterms:created>
  <dcterms:modified xsi:type="dcterms:W3CDTF">2016-03-24T19:59:16Z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f7dbd0c9-a2d1-4848-aac8-573df6bf38ea</vt:lpwstr>
  </property>
</Properties>
</file>