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Bioinformatics Clinical Science\MScProject\DataAnalysis\"/>
    </mc:Choice>
  </mc:AlternateContent>
  <bookViews>
    <workbookView xWindow="0" yWindow="0" windowWidth="19200" windowHeight="8016" firstSheet="6" activeTab="7"/>
  </bookViews>
  <sheets>
    <sheet name="RawDataFirstMetrics" sheetId="1" r:id="rId1"/>
    <sheet name="RawDataFirstMetrics2" sheetId="5" r:id="rId2"/>
    <sheet name="RawDataSecondMetricsKeepRuns" sheetId="8" r:id="rId3"/>
    <sheet name="AnalyDataIndexes1" sheetId="2" r:id="rId4"/>
    <sheet name="BadRunsEye1" sheetId="3" r:id="rId5"/>
    <sheet name="AnalyDataIndexes1NewThresh" sheetId="7" r:id="rId6"/>
    <sheet name="BadRunsEye1NewMethod" sheetId="20" r:id="rId7"/>
    <sheet name="Indexes1NewThresh" sheetId="19" r:id="rId8"/>
    <sheet name="AnalyDataIndexes2" sheetId="6" r:id="rId9"/>
    <sheet name="BadRunsEye2" sheetId="4" r:id="rId10"/>
    <sheet name="Eye2Variable" sheetId="9" r:id="rId11"/>
    <sheet name="AutoVariable" sheetId="10" r:id="rId12"/>
    <sheet name="CompareVariables" sheetId="11" r:id="rId13"/>
    <sheet name="Eye2NTC-all" sheetId="12" r:id="rId14"/>
    <sheet name="Eye2NTC" sheetId="13" r:id="rId15"/>
    <sheet name="AutoNTC" sheetId="15" r:id="rId16"/>
    <sheet name="CompareNTC" sheetId="14" r:id="rId17"/>
    <sheet name="CompareNTCTruthOld" sheetId="18" r:id="rId18"/>
    <sheet name="OutlyingIndexes" sheetId="16" r:id="rId19"/>
  </sheets>
  <externalReferences>
    <externalReference r:id="rId20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6" i="7" l="1"/>
  <c r="L125" i="7"/>
  <c r="L128" i="19"/>
  <c r="L127" i="19"/>
  <c r="L126" i="19"/>
  <c r="L129" i="19" s="1"/>
  <c r="L125" i="19"/>
  <c r="K136" i="19"/>
  <c r="B124" i="19"/>
  <c r="C124" i="19"/>
  <c r="D124" i="19"/>
  <c r="E124" i="19"/>
  <c r="F124" i="19"/>
  <c r="H124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2" i="19"/>
  <c r="F2" i="20"/>
  <c r="C124" i="20"/>
  <c r="E3" i="20"/>
  <c r="E4" i="20" s="1"/>
  <c r="L124" i="7"/>
  <c r="L133" i="19" l="1"/>
  <c r="K137" i="19"/>
  <c r="L132" i="19"/>
  <c r="H11" i="18"/>
  <c r="H12" i="18"/>
  <c r="H14" i="18"/>
  <c r="H15" i="18"/>
  <c r="H16" i="18"/>
  <c r="H17" i="18"/>
  <c r="H18" i="18"/>
  <c r="H19" i="18"/>
  <c r="H20" i="18"/>
  <c r="H21" i="18"/>
  <c r="H22" i="18"/>
  <c r="H23" i="18"/>
  <c r="H25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G125" i="18"/>
  <c r="H10" i="18"/>
  <c r="G123" i="18"/>
  <c r="D123" i="18"/>
  <c r="E123" i="18"/>
  <c r="F123" i="18"/>
  <c r="F126" i="16" l="1"/>
  <c r="G126" i="16"/>
  <c r="K4" i="16"/>
  <c r="J58" i="11" l="1"/>
  <c r="J59" i="11" s="1"/>
  <c r="K51" i="11"/>
  <c r="J41" i="14"/>
  <c r="J40" i="14"/>
  <c r="K33" i="14"/>
  <c r="J136" i="2"/>
  <c r="J135" i="2"/>
  <c r="K133" i="2"/>
  <c r="K32" i="14"/>
  <c r="K37" i="14" s="1"/>
  <c r="K31" i="14"/>
  <c r="K36" i="14" s="1"/>
  <c r="K30" i="14"/>
  <c r="K29" i="14"/>
  <c r="K55" i="11"/>
  <c r="K54" i="11"/>
  <c r="K50" i="11"/>
  <c r="K49" i="11"/>
  <c r="K48" i="11"/>
  <c r="K47" i="11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E27" i="14" s="1"/>
  <c r="D2" i="14"/>
  <c r="D27" i="14" s="1"/>
  <c r="C2" i="14"/>
  <c r="C27" i="14" s="1"/>
  <c r="E48" i="11"/>
  <c r="F45" i="11"/>
  <c r="D45" i="11"/>
  <c r="E45" i="11"/>
  <c r="C45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G126" i="15"/>
  <c r="E128" i="12"/>
  <c r="G29" i="10"/>
  <c r="G126" i="6"/>
  <c r="F27" i="14" l="1"/>
  <c r="O4" i="6" l="1"/>
  <c r="N3" i="7"/>
  <c r="N4" i="7" s="1"/>
  <c r="G124" i="2" l="1"/>
  <c r="L124" i="2" l="1"/>
  <c r="K124" i="2"/>
  <c r="K125" i="2" s="1"/>
  <c r="D135" i="3" l="1"/>
  <c r="D128" i="3"/>
  <c r="D132" i="3" s="1"/>
  <c r="D127" i="3"/>
  <c r="D126" i="3"/>
  <c r="D125" i="3"/>
  <c r="D131" i="3" s="1"/>
  <c r="D128" i="4"/>
  <c r="I124" i="2" l="1"/>
  <c r="H124" i="2"/>
  <c r="F124" i="2"/>
  <c r="D124" i="2"/>
  <c r="B124" i="2"/>
  <c r="U124" i="1"/>
  <c r="R124" i="1"/>
  <c r="P124" i="1"/>
  <c r="N124" i="1"/>
  <c r="L124" i="1"/>
  <c r="J124" i="1"/>
  <c r="H124" i="1"/>
  <c r="G124" i="1"/>
  <c r="F124" i="1"/>
  <c r="B124" i="1"/>
  <c r="E30" i="14"/>
</calcChain>
</file>

<file path=xl/sharedStrings.xml><?xml version="1.0" encoding="utf-8"?>
<sst xmlns="http://schemas.openxmlformats.org/spreadsheetml/2006/main" count="16000" uniqueCount="967">
  <si>
    <t>RunID</t>
  </si>
  <si>
    <t>InstrumentID</t>
  </si>
  <si>
    <t>RunDate</t>
  </si>
  <si>
    <t>NumberOfCyclesR1</t>
  </si>
  <si>
    <t>NumberofCyclesR2</t>
  </si>
  <si>
    <t>FlowCellInDate?</t>
  </si>
  <si>
    <t>PR2BottleInDate?</t>
  </si>
  <si>
    <t>ReagentKitInDate?</t>
  </si>
  <si>
    <t>%ReadsPassingFilter</t>
  </si>
  <si>
    <t>%ReadsPassingFilterOutsideThreshold?</t>
  </si>
  <si>
    <t>NumberofReadsPassingFilter</t>
  </si>
  <si>
    <t>ReadCountWithinThreshold?</t>
  </si>
  <si>
    <t>MeanClusterDensityPassingFilter</t>
  </si>
  <si>
    <t>MeanClusterDensityWithinThreshold</t>
  </si>
  <si>
    <t>COVClusterDensity</t>
  </si>
  <si>
    <t>COVClusterDensityExceedsThreshold?</t>
  </si>
  <si>
    <t>%MedianClusterDensityPassingFilter</t>
  </si>
  <si>
    <t>GapBetweenClusterDensitiesPassingFilterAndNotExceedsThreshold?</t>
  </si>
  <si>
    <t>ProportionOverQ30</t>
  </si>
  <si>
    <t>IlluminaQ30Threshold</t>
  </si>
  <si>
    <t>ProportionOverQ30ExceedsThreshold?</t>
  </si>
  <si>
    <t>ProportionOverQ30Read1</t>
  </si>
  <si>
    <t>ProportionOverQ30ExceedsThresholdRead1</t>
  </si>
  <si>
    <t>ProportionOverQ30Read2</t>
  </si>
  <si>
    <t>ProportionOverQ30ExceedsThresholdRead2</t>
  </si>
  <si>
    <t>K-SPValue</t>
  </si>
  <si>
    <t>K-SPValueSignificant?</t>
  </si>
  <si>
    <t>K-SUnpackPvalue</t>
  </si>
  <si>
    <t>M-WUnpackPvalue</t>
  </si>
  <si>
    <t>NumberOfCyclesExceedingThresholdUnderQ30Read1</t>
  </si>
  <si>
    <t>SlopeOfLineOfBestFitRead1</t>
  </si>
  <si>
    <t>SlopeOfLineOfBestFitRead1ExceedsThreshold?</t>
  </si>
  <si>
    <t>NumberOfCyclesExceedingThresholdUnderQ30Read2</t>
  </si>
  <si>
    <t>SlopeOfLineOfBestFitRead2</t>
  </si>
  <si>
    <t>SlopeOfLineOfBestFitRead2ExceedsThreshold?</t>
  </si>
  <si>
    <t>ProportionOfUndeterminedReads?</t>
  </si>
  <si>
    <t>COVIndexes</t>
  </si>
  <si>
    <t>COVIndexesExceedsThreshold?</t>
  </si>
  <si>
    <t>OutlyingIndexes</t>
  </si>
  <si>
    <t>OutlyingIndexes(Low)</t>
  </si>
  <si>
    <t>OutlyingIndexes(High)</t>
  </si>
  <si>
    <t>StateOfNTC</t>
  </si>
  <si>
    <t>150731_M00766_0121_000000000-AFMYC</t>
  </si>
  <si>
    <t>M00766</t>
  </si>
  <si>
    <t>in date</t>
  </si>
  <si>
    <t>no</t>
  </si>
  <si>
    <t>low</t>
  </si>
  <si>
    <t>nan</t>
  </si>
  <si>
    <t>yes</t>
  </si>
  <si>
    <t>OK</t>
  </si>
  <si>
    <t>['15M07986']</t>
  </si>
  <si>
    <t>[]</t>
  </si>
  <si>
    <t>NTC OK</t>
  </si>
  <si>
    <t>130510_M00766_0014_000000000-A3PFJ</t>
  </si>
  <si>
    <t>no outlying indexes</t>
  </si>
  <si>
    <t xml:space="preserve"> </t>
  </si>
  <si>
    <t>No NTC on run</t>
  </si>
  <si>
    <t>151125_M00766_0158_000000000-AJJC1</t>
  </si>
  <si>
    <t>very low</t>
  </si>
  <si>
    <t>['15M12680' '15M12866']</t>
  </si>
  <si>
    <t>['15M12680']</t>
  </si>
  <si>
    <t>['15M12866']</t>
  </si>
  <si>
    <t>150911_M00766_0131_000000000-AGLDT</t>
  </si>
  <si>
    <t>150429_M02641_0043_000000000-AD8KJ</t>
  </si>
  <si>
    <t>M02641</t>
  </si>
  <si>
    <t>high</t>
  </si>
  <si>
    <t>160218_M00766_0010_000000000-AMF48</t>
  </si>
  <si>
    <t>['15M15396']</t>
  </si>
  <si>
    <t>150706_M00766_0118_000000000-AF512</t>
  </si>
  <si>
    <t>150325_M00766_0084_000000000-AD8KN</t>
  </si>
  <si>
    <t>151022_M02641_0042_000000000-AJ5B5</t>
  </si>
  <si>
    <t>['15M09575' '15M10221']</t>
  </si>
  <si>
    <t>160210_M02641_0077_000000000-AME81</t>
  </si>
  <si>
    <t>151210_M00766_0168_000000000-AJDDH</t>
  </si>
  <si>
    <t>['15M13946']</t>
  </si>
  <si>
    <t>160128_M00766_0002_000000000-ALAJ1</t>
  </si>
  <si>
    <t>150313_M02641_0037_000000000-ACC8R</t>
  </si>
  <si>
    <t>160209_M02641_0076_000000000-AMF44</t>
  </si>
  <si>
    <t>['15M15069']</t>
  </si>
  <si>
    <t>160105_M00766_0174_000000000-AL4LB</t>
  </si>
  <si>
    <t>['15M12287']</t>
  </si>
  <si>
    <t>140917_M02641_0018_000000000-AA3H7</t>
  </si>
  <si>
    <t>['14M00640']</t>
  </si>
  <si>
    <t>130909_M00766_0047_000000000-A5PEH</t>
  </si>
  <si>
    <t>['Control']</t>
  </si>
  <si>
    <t>160205_M02641_0073_000000000-ALY9Y</t>
  </si>
  <si>
    <t>150127_M00766_0072_000000000-ABRK7</t>
  </si>
  <si>
    <t>out of date</t>
  </si>
  <si>
    <t>['14M12186']</t>
  </si>
  <si>
    <t>151204_M02641_0056_000000000-AJDC6</t>
  </si>
  <si>
    <t>['15M04443']</t>
  </si>
  <si>
    <t>160212_M00766_0008_000000000-AL607</t>
  </si>
  <si>
    <t>['15M12553' '15M12790']</t>
  </si>
  <si>
    <t>160218_M02641_0080_000000000-AMF3Y</t>
  </si>
  <si>
    <t>151104_M00766_0151_000000000-AK8EW</t>
  </si>
  <si>
    <t>150423_M02641_0041_000000000-ACN0P</t>
  </si>
  <si>
    <t>['15M03290']</t>
  </si>
  <si>
    <t>151119_M02641_0052_000000000-AJJ6B</t>
  </si>
  <si>
    <t>151208_M02641_0057_000000000-AJHRF</t>
  </si>
  <si>
    <t>141024_M02641_0024_000000000-A8P84</t>
  </si>
  <si>
    <t>130417_M00766_0007_000000000-A3R1F</t>
  </si>
  <si>
    <t>No index information for 130417_M00766_0007_000000000-A3R1F</t>
  </si>
  <si>
    <t>140804_M02641_0011_000000000-AAD6A</t>
  </si>
  <si>
    <t>140620_M02641_0004_000000000-A8R7V</t>
  </si>
  <si>
    <t>High</t>
  </si>
  <si>
    <t>['14M02611']</t>
  </si>
  <si>
    <t>150910_M02641_0023_000000000-AFLHH</t>
  </si>
  <si>
    <t>['15M04253']</t>
  </si>
  <si>
    <t>150325_M02641_0038_000000000-AD8KY</t>
  </si>
  <si>
    <t>150820_M02641_0017_000000000-AGJJA</t>
  </si>
  <si>
    <t>151021_M00766_0144_000000000-AG028</t>
  </si>
  <si>
    <t>['15M10881']</t>
  </si>
  <si>
    <t>160118_M02641_0066_000000000-AJETF</t>
  </si>
  <si>
    <t>151111_M02641_0049_000000000-AJD47</t>
  </si>
  <si>
    <t>['15M10790']</t>
  </si>
  <si>
    <t>150430_M02641_0044_000000000-AD8VC</t>
  </si>
  <si>
    <t>150114_M00766_0069_000000000-AA68B</t>
  </si>
  <si>
    <t>['14M09058']</t>
  </si>
  <si>
    <t>150306_M02641_0034_000000000-ACRUF</t>
  </si>
  <si>
    <t>151002_M02641_0033_000000000-AFLDA</t>
  </si>
  <si>
    <t>['8M4079']</t>
  </si>
  <si>
    <t>150810_M00766_0123_000000000-AGTUY</t>
  </si>
  <si>
    <t>['15M07650']</t>
  </si>
  <si>
    <t>150205_M02641_0029_000000000-ACCE2</t>
  </si>
  <si>
    <t>['13M12234' '15M00575']</t>
  </si>
  <si>
    <t>150729_M02641_0008_000000000-AGET9</t>
  </si>
  <si>
    <t>['15M05450']</t>
  </si>
  <si>
    <t>150501_M00766_0093_000000000-AF9MH</t>
  </si>
  <si>
    <t>['14M11012']</t>
  </si>
  <si>
    <t>151211_M00766_0169_000000000-AK5DW</t>
  </si>
  <si>
    <t>['14M10927b']</t>
  </si>
  <si>
    <t>140603_M00766_0037_000000000-A7WU9</t>
  </si>
  <si>
    <t>150528_M00766_0105_000000000-AF9MJ</t>
  </si>
  <si>
    <t>['14M12059']</t>
  </si>
  <si>
    <t>150130_M00766_0073_000000000-ACBVB</t>
  </si>
  <si>
    <t>very high</t>
  </si>
  <si>
    <t>150610_M02641_0059_000000000-AFN4H</t>
  </si>
  <si>
    <t>['15M03072']</t>
  </si>
  <si>
    <t>160119_M02641_0067_000000000-ALN4P</t>
  </si>
  <si>
    <t>['15M14816']</t>
  </si>
  <si>
    <t>150930_M02641_0031_000000000-AGJGT</t>
  </si>
  <si>
    <t>150518_M00766_0100_000000000-AATJ7</t>
  </si>
  <si>
    <t>['Faststart' '360Taq4mM' '360Taq2mM']</t>
  </si>
  <si>
    <t>150401_M00766_0086_000000000-ACBU5</t>
  </si>
  <si>
    <t>['15M00594' '15M00616']</t>
  </si>
  <si>
    <t>130613_M00766_0018_000000000-A4FN3</t>
  </si>
  <si>
    <t>150605_M02641_0058_000000000-AFF15</t>
  </si>
  <si>
    <t>['14M08356']</t>
  </si>
  <si>
    <t>160204_M00766_0004_000000000-AL4H0</t>
  </si>
  <si>
    <t>['15M13181']</t>
  </si>
  <si>
    <t>150507_M02641_0046_000000000-AF7N5</t>
  </si>
  <si>
    <t>150116_M00766_0070_000000000-ACC3G</t>
  </si>
  <si>
    <t>['14M11762-2' '3M0956-2' '3M0956' '14M11762']</t>
  </si>
  <si>
    <t>150220_M00766_0077_000000000-AA2U8</t>
  </si>
  <si>
    <t>130708_M00766_0023_000000000-A20R8</t>
  </si>
  <si>
    <t>None</t>
  </si>
  <si>
    <t>160107_M02641_0063_000000000-AJDC9</t>
  </si>
  <si>
    <t>150807_M02641_0012_000000000-AFMYT</t>
  </si>
  <si>
    <t>['15M08559']</t>
  </si>
  <si>
    <t>151116_M00766_0154_000000000-AJF4C</t>
  </si>
  <si>
    <t>['15M12301']</t>
  </si>
  <si>
    <t>150820_M00766_0126_000000000-AGHUU</t>
  </si>
  <si>
    <t>150507_M00766_0095_000000000-AF7N3</t>
  </si>
  <si>
    <t>['14M10600']</t>
  </si>
  <si>
    <t>160208_M02641_0075_000000000-AMF40</t>
  </si>
  <si>
    <t>['16M00691']</t>
  </si>
  <si>
    <t>160115_M00766_0178_000000000-ALKJV</t>
  </si>
  <si>
    <t>['15M13506']</t>
  </si>
  <si>
    <t>160216_M02641_0079_000000000-AL75M</t>
  </si>
  <si>
    <t>['15M13455' '15M13442']</t>
  </si>
  <si>
    <t>150811_M02641_0014_000000000-AGK0F</t>
  </si>
  <si>
    <t>151218_M00766_0171_000000000-AK5FL</t>
  </si>
  <si>
    <t>150911_M02641_0024_AF50J</t>
  </si>
  <si>
    <t>['15M04270']</t>
  </si>
  <si>
    <t>150227_M02641_0032_000000000-ACNF3</t>
  </si>
  <si>
    <t>['14M08864']</t>
  </si>
  <si>
    <t>150925_M02641_0028_000000000-AGK08</t>
  </si>
  <si>
    <t>151130_M00766_0163_000000000-AJGC9</t>
  </si>
  <si>
    <t>150615_M00766_0113_000000000-AFBH3</t>
  </si>
  <si>
    <t>['15M01148']</t>
  </si>
  <si>
    <t>130902_M00766_0045_000000000-A5BVD</t>
  </si>
  <si>
    <t>151009_M00766_0140_000000000-AGK0B</t>
  </si>
  <si>
    <t>['15M10481']</t>
  </si>
  <si>
    <t>160127_M02641_0069_000000000-AMDH4</t>
  </si>
  <si>
    <t>151012_M02641_0037_000000000-AFNA5</t>
  </si>
  <si>
    <t>['15M09548']</t>
  </si>
  <si>
    <t>150227_M00766_0079_000000000-ACPR9</t>
  </si>
  <si>
    <t>150730_M00766_0120_000000000-AFN4E</t>
  </si>
  <si>
    <t>151001_M02641_0032_000000000-AGLE0</t>
  </si>
  <si>
    <t>151026_M00766_0148_000000000-AFLVV</t>
  </si>
  <si>
    <t>['15M10912']</t>
  </si>
  <si>
    <t>150623_M00766_0116_000000000-AFLEW</t>
  </si>
  <si>
    <t>151019_M02641_0040_000000000-AJDVH</t>
  </si>
  <si>
    <t>['15M10923']</t>
  </si>
  <si>
    <t>150612_M02641_0061_000000000-AFMVT</t>
  </si>
  <si>
    <t>['15M04137']</t>
  </si>
  <si>
    <t>150410_M00766_0089_000000000-ACBU4</t>
  </si>
  <si>
    <t>['14M04128']</t>
  </si>
  <si>
    <t>160127_M00766_0001_000000000-ALR2L</t>
  </si>
  <si>
    <t>150622_M00766_0115_000000000-AFN2H</t>
  </si>
  <si>
    <t>['15M05252']</t>
  </si>
  <si>
    <t>140205_M00766_0021_000000000-A7RVR</t>
  </si>
  <si>
    <t>150902_M00766_0128_000000000-AFLDG</t>
  </si>
  <si>
    <t>150407_M00766_0088_000000000-ACCAT</t>
  </si>
  <si>
    <t>150619_M00766_0114_000000000-AFMYN</t>
  </si>
  <si>
    <t>151102_M02641_0045_000000000-AFN3H</t>
  </si>
  <si>
    <t>['15M10676' '15M10427']</t>
  </si>
  <si>
    <t>['15M10427']</t>
  </si>
  <si>
    <t>['15M10676']</t>
  </si>
  <si>
    <t>150526_M02641_0053_000000000-AFHDV</t>
  </si>
  <si>
    <t>['14M12202']</t>
  </si>
  <si>
    <t>150612_M00766_0112_000000000-AFMW5</t>
  </si>
  <si>
    <t>150904_M02641_0022_000000000-AH991</t>
  </si>
  <si>
    <t>['15M05232' '15M02845']</t>
  </si>
  <si>
    <t>151106_M00766_0152_000000000-AJ5W5</t>
  </si>
  <si>
    <t>['15M11860' '15M11870']</t>
  </si>
  <si>
    <t>['15M11860']</t>
  </si>
  <si>
    <t>['15M11870']</t>
  </si>
  <si>
    <t>150112_M00766_0068_000000000-A8PD8</t>
  </si>
  <si>
    <t>140905_M02641_0017_000000000-AA3FN</t>
  </si>
  <si>
    <t>['14M07917']</t>
  </si>
  <si>
    <t>151009_M02641_0036_000000000-AFN30</t>
  </si>
  <si>
    <t>['15M09439' '15M09554']</t>
  </si>
  <si>
    <t>140715_M02641_0008_000000000-A8P81</t>
  </si>
  <si>
    <t>['14M05256']</t>
  </si>
  <si>
    <t>160108_M02641_0064_000000000-ALNH2</t>
  </si>
  <si>
    <t>['15M11705']</t>
  </si>
  <si>
    <t>141125_M00766_0062_000000000-A7BKW</t>
  </si>
  <si>
    <t>141222_M00766_0067_000000000-ACCB3</t>
  </si>
  <si>
    <t>160204_M02641_0072_000000000-AK6CE</t>
  </si>
  <si>
    <t>150515_M00766_0098_000000000-AF9ND</t>
  </si>
  <si>
    <t>160104_M02641_0062_000000000-AL603</t>
  </si>
  <si>
    <t>160208_M00766_0006_000000000-AMF4G</t>
  </si>
  <si>
    <t>['16M00692']</t>
  </si>
  <si>
    <t>150914_M00766_0132_000000000-AF41F</t>
  </si>
  <si>
    <t>['15M07808']</t>
  </si>
  <si>
    <t>141113_M02641_0025_000000000-A8RTY</t>
  </si>
  <si>
    <t>150521_M00766_0102_000000000-AF9MV</t>
  </si>
  <si>
    <t>['14M09383']</t>
  </si>
  <si>
    <t>150731_M02641_0009_000000000-AFN3M</t>
  </si>
  <si>
    <t>150819_M02641_0016_000000000-AGJHU</t>
  </si>
  <si>
    <t>150529_M00766_0106_000000000-AEVP5</t>
  </si>
  <si>
    <t>['13M70706' '13M70790']</t>
  </si>
  <si>
    <t>140625_M00766_0041_000000000-A8P78</t>
  </si>
  <si>
    <t>['12M01046']</t>
  </si>
  <si>
    <t>150501_M02641_0045_000000000-AD6UA</t>
  </si>
  <si>
    <t>130508_M00766_0013_000000000-A3RB5</t>
  </si>
  <si>
    <t>150928_M02641_0029_000000000-AGHV5</t>
  </si>
  <si>
    <t>150821_M02641_0018_000000000-AGJNU</t>
  </si>
  <si>
    <t>150306_M00766_0080_000000000-ACNEP</t>
  </si>
  <si>
    <t>['13M11429']</t>
  </si>
  <si>
    <t>150302_M02641_0033_000000000-ACC9K</t>
  </si>
  <si>
    <t>Pass/Fail</t>
  </si>
  <si>
    <t>Indexing Comments</t>
  </si>
  <si>
    <t>General Comments</t>
  </si>
  <si>
    <t>121009_M00766_0002_000000000-A1U6P</t>
  </si>
  <si>
    <t>Fail</t>
  </si>
  <si>
    <t>No info</t>
  </si>
  <si>
    <t>Large difference in cluster density passing filter and cluster density; Smearing in heatmap</t>
  </si>
  <si>
    <t>130206_M00766_0002_000000000-A23JM</t>
  </si>
  <si>
    <t>Cluster density low; Low &gt;Q30; Large difference in cluster density passing filter and cluster density; Smearing in heatmap</t>
  </si>
  <si>
    <t>130618_M00766_0019_000000000-A4FEU</t>
  </si>
  <si>
    <t>Cluster density low; Low &gt;Q30; Smearing in heatmap</t>
  </si>
  <si>
    <t>130624_M00766_0021_000000000-A53PT</t>
  </si>
  <si>
    <t>Pass</t>
  </si>
  <si>
    <t>Some cycles smearing in heatmap</t>
  </si>
  <si>
    <t>130712_M00766_0024_000000000-A5AVV</t>
  </si>
  <si>
    <t>Borderline Pass</t>
  </si>
  <si>
    <t>One sample a little low</t>
  </si>
  <si>
    <t>Some cycles smearing in heatmap; Reasonable difference in cluster density passing filter and cluster density</t>
  </si>
  <si>
    <t>130817_M00766_0037_000000000-A4EDD</t>
  </si>
  <si>
    <t>Some samples low; Some samples high</t>
  </si>
  <si>
    <t>130913_M00766_0049_000000000-A5B0E</t>
  </si>
  <si>
    <t>130916_M00766_0050_000000000-A5M1U</t>
  </si>
  <si>
    <t>One sample low</t>
  </si>
  <si>
    <t>130924_M00766_0052_000000000-A5BE6</t>
  </si>
  <si>
    <t>Two samples big range</t>
  </si>
  <si>
    <t>Cluster density a bit high; Low &gt;Q30; Large difference in cluster density passing filter and cluster density; Smearing in heatmap</t>
  </si>
  <si>
    <t>131007_M00766_0055_000000000-A59JT</t>
  </si>
  <si>
    <t>Cluster density a bit low; Reasonable difference in cluster density passing filter and cluster density; Some smearing in heatmap</t>
  </si>
  <si>
    <t>131025_M00766_0059_000000000-A5P9A</t>
  </si>
  <si>
    <t>Some samples very low; Some samples very high</t>
  </si>
  <si>
    <t>140207_M00766_0022_000000000-A7PH8</t>
  </si>
  <si>
    <t>Some smearing in heatmap towards end of reads (small) amount</t>
  </si>
  <si>
    <t>140424_M00766_0033_000000000-A7BNA</t>
  </si>
  <si>
    <t>Borderline Fail</t>
  </si>
  <si>
    <t>One sample high</t>
  </si>
  <si>
    <t>Very low cluster density</t>
  </si>
  <si>
    <t>140514_M00766_0036_000000000-A7BRK</t>
  </si>
  <si>
    <t>Two samples high; Two samples low</t>
  </si>
  <si>
    <t>Cluster density high; Low &gt;Q30; Large difference in cluster density passing filter and cluster density; Smearing in heatmap</t>
  </si>
  <si>
    <t>140612_M00766_0039_000000000-A7BNL</t>
  </si>
  <si>
    <t>Low &gt;Q30; Smearing in heatmap</t>
  </si>
  <si>
    <t>140616_M00766_0040_000000000-A78V9</t>
  </si>
  <si>
    <t>Cluster density a little low; Some smearing in heatmap</t>
  </si>
  <si>
    <t>140813_M00766_0047_000000000-A8PJL</t>
  </si>
  <si>
    <t>One sample a little high</t>
  </si>
  <si>
    <t>140901_M00766_0048_000000000-AA63M</t>
  </si>
  <si>
    <t>One sample a little high; One sample a little low</t>
  </si>
  <si>
    <t>141014_M00766_0053_000000000-A8R6M</t>
  </si>
  <si>
    <t>Some small amount of smearing towards the ends of reads</t>
  </si>
  <si>
    <t>141017_M02641_0022_000000000-AA66H</t>
  </si>
  <si>
    <t>Cluster density high; Large difference in cluster density passing filter and cluster density; Smearing in heatmap</t>
  </si>
  <si>
    <t>141024_M00766_0056_000000000-A8PC5</t>
  </si>
  <si>
    <t>Cluster density high; Reasonable difference in cluster density passing filter and cluster density; Some smearing in heatmap</t>
  </si>
  <si>
    <t>141031_M00766_0058_000000000-AA3GN</t>
  </si>
  <si>
    <t>Cluster density could be a bit low</t>
  </si>
  <si>
    <t>141107_M00766_0060_000000000-AA8PM</t>
  </si>
  <si>
    <t>Some samples high; Some samples low</t>
  </si>
  <si>
    <t>141118_M00766_0061_000000000-A8P8J</t>
  </si>
  <si>
    <t>141208_M00766_0063_000000000-A8P7C</t>
  </si>
  <si>
    <t>Two samples high</t>
  </si>
  <si>
    <t>Cluster density a little high; Some smearing in heatmap towards end of reads (small) amount</t>
  </si>
  <si>
    <t>141208_M02641_0026_000000000-A8R55</t>
  </si>
  <si>
    <t>Cluster density a little low; Smearing in heatmap particularly towards the end of read 2</t>
  </si>
  <si>
    <t>141212_M00766_0064_000000000-ACCEB</t>
  </si>
  <si>
    <t>Some samples high; Some samples low; NTC high</t>
  </si>
  <si>
    <t>Cluster density high; Low &gt;Q30; Large difference in cluster density passing filter and cluster density;  Smearing in heatmap</t>
  </si>
  <si>
    <t>141216_M00766_0065_000000000-ACCDT</t>
  </si>
  <si>
    <t>One sample low; One sample very high</t>
  </si>
  <si>
    <t>141219_M00766_0066_000000000-ACCB1</t>
  </si>
  <si>
    <t>Some samples a little low; One sample very high</t>
  </si>
  <si>
    <t>Low &gt;Q30; Large difference in cluster density passing filter and cluster density;  Smearing in heatmap</t>
  </si>
  <si>
    <t>150120_M00766_0071_000000000-AA63K</t>
  </si>
  <si>
    <t>One sample very high</t>
  </si>
  <si>
    <t>150127_M02641_0027_000000000-AA65J</t>
  </si>
  <si>
    <t>150203_M00766_0074_000000000-AAUMH</t>
  </si>
  <si>
    <t>One sample very low; Some samples high</t>
  </si>
  <si>
    <t>Reasonable difference in cluster density passing filter and cluster density</t>
  </si>
  <si>
    <t>150203_M02641_0028_000000000-ACBYG</t>
  </si>
  <si>
    <t>One sample very low; One sample very high</t>
  </si>
  <si>
    <t>Reasonable difference in cluster density passing filter and cluster density; Some smearing in heatmap towards the ends of reads</t>
  </si>
  <si>
    <t>150205_M00766_0075_000000000-ACC43</t>
  </si>
  <si>
    <t>Some samples very low; One sample high</t>
  </si>
  <si>
    <t>Some smearing in heatmap towards the ends of reads</t>
  </si>
  <si>
    <t>150224_M00766_0078_000000000-ACMP5</t>
  </si>
  <si>
    <t>High cluster density; Large difference in cluster density passing filter and cluster density</t>
  </si>
  <si>
    <t>150309_M02641_0035_000000000-ACC3J</t>
  </si>
  <si>
    <t>Cluster density a little high; Low &gt;Q30; Reasonable difference between cluster density passing filter and cluster density; Smearing in heatmap</t>
  </si>
  <si>
    <t>150311_M00766_0081_000000000-ACN0W</t>
  </si>
  <si>
    <t>150311_M02641_0036_000000000-AD8VB</t>
  </si>
  <si>
    <t>Cluster density a little low</t>
  </si>
  <si>
    <t>150402_M00766_0087_000000000-ACCAY</t>
  </si>
  <si>
    <t>Some samples high</t>
  </si>
  <si>
    <t>Some smearing in heatmap towards end of reads</t>
  </si>
  <si>
    <t>150414_M00766_0090_000000000-AAU39</t>
  </si>
  <si>
    <t>One sample very low</t>
  </si>
  <si>
    <t>150427_M02641_0042_000000000-AD8LB</t>
  </si>
  <si>
    <t>150430_M00766_0092_000000000-AD77P</t>
  </si>
  <si>
    <t>Cluster density a little high; Reasonable difference between cluster density passing filter and cluster density</t>
  </si>
  <si>
    <t>150506_M00766_0094_000000000-AEVP8</t>
  </si>
  <si>
    <t>Cluster density a little on the high side</t>
  </si>
  <si>
    <t>150508_M00766_0096_000000000-AF9MW</t>
  </si>
  <si>
    <t>One sample a bit low; Some samples high</t>
  </si>
  <si>
    <t>150508_M02641_0047_000000000-AF7NG</t>
  </si>
  <si>
    <t>150511_M02641_0048_000000000-AEUGT</t>
  </si>
  <si>
    <t>150516_M00766_0099_000000000-AF81F</t>
  </si>
  <si>
    <t>150521_M02641_0051_000000000-AF9JH</t>
  </si>
  <si>
    <t>150522_M00766_0103_000000000-AF9M3</t>
  </si>
  <si>
    <t>150522_M02641_0052_000000000-AF82F</t>
  </si>
  <si>
    <t>Reasonable difference between cluster density passing filter and cluster density</t>
  </si>
  <si>
    <t>150601_M00766_0107_000000000-AF9N8</t>
  </si>
  <si>
    <t>Cluster density quite low</t>
  </si>
  <si>
    <t>150602_M00766_0108_000000000-AFMB8</t>
  </si>
  <si>
    <t>Cluster density a little high; Reasonable difference between cluster density passing filter and cluster density; Some smearing in heatmap (small)</t>
  </si>
  <si>
    <t>150603_M02641_0056_000000000-AEY8R</t>
  </si>
  <si>
    <t>Cluster density a little low; Reasonable difference between cluster density passing filter and cluster density</t>
  </si>
  <si>
    <t>150604_M00766_0109_000000000-AFJ62</t>
  </si>
  <si>
    <t>150604_M02641_0057_000000000-AFL7N</t>
  </si>
  <si>
    <t>Cluster density a little low; Slightly bigger than expected difference between cluster density passing filter and cluster density</t>
  </si>
  <si>
    <t>150605_M00766_0110_000000000-AF80F</t>
  </si>
  <si>
    <t>Cluster density a little high</t>
  </si>
  <si>
    <t>150610_M00766_0111_000000000-AFMWF</t>
  </si>
  <si>
    <t>150611_M02641_0060_000000000-AFN2Y</t>
  </si>
  <si>
    <t>Reasonable difference between cluster density passing filter and cluster density; Quite spread box plots</t>
  </si>
  <si>
    <t>150615_M02641_0062_000000000-AFH7C</t>
  </si>
  <si>
    <t>Cluster density a little low; Reasonable difference between cluster density passing filter and cluster density; Quite spread box plots</t>
  </si>
  <si>
    <t>150619_M02641_0063_000000000-AFN2W</t>
  </si>
  <si>
    <t>One sample low; One sample high</t>
  </si>
  <si>
    <t>150625_M02641_0065_000000000-AEY2A</t>
  </si>
  <si>
    <t>Cluster density a little low; Large difference between cluster density passing filter and cluster density</t>
  </si>
  <si>
    <t>150703_M00766_0117_000000000-AFN2F</t>
  </si>
  <si>
    <t>150703_M02641_0001_000000000-AFMW2</t>
  </si>
  <si>
    <t>One sample very high; One sample very low</t>
  </si>
  <si>
    <t>150709_M02641_0004_000000000-AFMPC</t>
  </si>
  <si>
    <t>One sample low; Some samples high</t>
  </si>
  <si>
    <t>Cluster density slightly low</t>
  </si>
  <si>
    <t>150727_M00766_0119_000000000-AF3TM</t>
  </si>
  <si>
    <t>Cluster of samples high; Cluster of samples low</t>
  </si>
  <si>
    <t>150727_M02641_0007_000000000-AGEW7</t>
  </si>
  <si>
    <t>One sample a little high; One sample low</t>
  </si>
  <si>
    <t>Low &gt;Q30; Smearing in heatmap towards ends of reads</t>
  </si>
  <si>
    <t>150807_M00766_0122_000000000-AFMW7</t>
  </si>
  <si>
    <t>Low cluster density</t>
  </si>
  <si>
    <t>150813_M00766_0124_000000000-AFYEH</t>
  </si>
  <si>
    <t>Cluster density slightly on the low side</t>
  </si>
  <si>
    <t>150818_M00766_0125_000000000-AE8BP</t>
  </si>
  <si>
    <t>150826_M00766_0127_000000000-AGKLT</t>
  </si>
  <si>
    <t>150904_M00766_0129_000000000-AFNA2</t>
  </si>
  <si>
    <t>One sample high; Some samples low</t>
  </si>
  <si>
    <t>High cluster density; Slightly bigger than expected difference between cluster density passing filter and cluster density; Smearing in heatmap towards ends of reads</t>
  </si>
  <si>
    <t>150910_M00766_0130_000000000-AGJGG</t>
  </si>
  <si>
    <t>Slightly bigger than expected difference between cluster density passing filter and cluster density</t>
  </si>
  <si>
    <t>150916_M02641_0025_000000000-AFN33</t>
  </si>
  <si>
    <t>Slightly high cluster density; Small amount of smearing towards the ends of reads</t>
  </si>
  <si>
    <t>150917_M02641_0026_000000000-AFN0A</t>
  </si>
  <si>
    <t xml:space="preserve"> Small amount of smearing towards the ends of reads</t>
  </si>
  <si>
    <t>150918_M00766_0133_000000000-AH985</t>
  </si>
  <si>
    <t>150923_M00766_0134_000000000-AFN32</t>
  </si>
  <si>
    <t>150924_M02641_0027_000000000-AGJGM</t>
  </si>
  <si>
    <t>150925_M00766_0135_000000000-AFL75</t>
  </si>
  <si>
    <t>Some samples high; One sample very low</t>
  </si>
  <si>
    <t>150929_M02641_0030_000000000-AFWJ3</t>
  </si>
  <si>
    <t>Some samples high; Some samples very low</t>
  </si>
  <si>
    <t>150930_M00766_0138_000000000-AH4BR</t>
  </si>
  <si>
    <t>Some cycles smearing in heatmap (read 1)</t>
  </si>
  <si>
    <t>151005_M02641_0034_000000000-AH9ML</t>
  </si>
  <si>
    <t>151008_M02641_0035_000000000-AFL73</t>
  </si>
  <si>
    <t>Some samples very high; Most samples low</t>
  </si>
  <si>
    <t>151013_M02641_0038_000000000-AFLW0</t>
  </si>
  <si>
    <t>151014_M02641_0039_000000000-AFLFV</t>
  </si>
  <si>
    <t>151015_M00766_0142_000000000-AJD8B</t>
  </si>
  <si>
    <t>151021_M02641_0041_000000000-AGHAA</t>
  </si>
  <si>
    <t>151022_M00766_0146_000000000-AFN3B</t>
  </si>
  <si>
    <t>151023_M00766_0147_000000000-AFN37</t>
  </si>
  <si>
    <t>One sample high; One sample low</t>
  </si>
  <si>
    <t>151028_M02641_0043_000000000-AFL74</t>
  </si>
  <si>
    <t>151030_M00766_0150_000000000-AFLDT</t>
  </si>
  <si>
    <t>151030_M02641_0044_000000000-AJHLJ</t>
  </si>
  <si>
    <t>151103_M02641_0046_000000000-AJ5Y7</t>
  </si>
  <si>
    <t>151105_M02641_0047_000000000-AJF4E</t>
  </si>
  <si>
    <t>One sample very high; All others low</t>
  </si>
  <si>
    <t>151116_M02641_0050_000000000-AJ6L3</t>
  </si>
  <si>
    <t>151117_M00766_0155_000000000-AJ6LL</t>
  </si>
  <si>
    <t>Some smearing towards the ends of reads (small amount)</t>
  </si>
  <si>
    <t>151117_M02641_0051_000000000-AJF4A</t>
  </si>
  <si>
    <t>Some samples high; Three samples very low</t>
  </si>
  <si>
    <t>151125_M02641_0053_000000000-AJJ3G</t>
  </si>
  <si>
    <t>151126_M00766_0159_000000000-AJD7L</t>
  </si>
  <si>
    <t>151126_M02641_0054_000000000-AJD7T</t>
  </si>
  <si>
    <t>151127_M00766_0161_000000000-AJERP</t>
  </si>
  <si>
    <t>151201_M02641_0055_000000000-AJ6B2</t>
  </si>
  <si>
    <t>151203_M00766_0165_000000000-AJFAA</t>
  </si>
  <si>
    <t>151208_M00766_0167_000000000-AJ5JR</t>
  </si>
  <si>
    <t>151210_M02641_0058_000000000-AJ5YJ</t>
  </si>
  <si>
    <t>151216_M00766_0170_000000000-ALEAF</t>
  </si>
  <si>
    <t>One sample high; One sample very low</t>
  </si>
  <si>
    <t>151217_M02641_0059_000000000-AJFAD</t>
  </si>
  <si>
    <t>Range</t>
  </si>
  <si>
    <t>Cluster density low; Large difference between cluster density passing filter and cluster density</t>
  </si>
  <si>
    <t>151223_M00766_0172_000000000-AJRMN</t>
  </si>
  <si>
    <t>151223_M02641_0060_000000000-AGHV2</t>
  </si>
  <si>
    <t>151231_M02641_0061_000000000-AJD8L</t>
  </si>
  <si>
    <t>160107_M00766_0175_000000000-AH6C3</t>
  </si>
  <si>
    <t>160108_M00766_0176_000000000-AJDAJ</t>
  </si>
  <si>
    <t>160114_M00766_0177_000000000-ALYTH</t>
  </si>
  <si>
    <t>160114_M02641_0065_000000000-ALRU0</t>
  </si>
  <si>
    <t>160128_M02641_0070_000000000-ALAGE</t>
  </si>
  <si>
    <t>160129_M00766_0003_000000000-ALAH0</t>
  </si>
  <si>
    <t>160129_M02641_0071_000000000-AMC8N</t>
  </si>
  <si>
    <t>160206_M00766_0005_000000000-ALYU1</t>
  </si>
  <si>
    <t>Cluster density slightly high; Slightly bigger than expected difference between cluster density passing filter and cluster density</t>
  </si>
  <si>
    <t>160206_M02641_0074_000000000-AL604</t>
  </si>
  <si>
    <t>Some samples very high; Some samples very low</t>
  </si>
  <si>
    <t>160209_M00766_0007_000000000-AMERJ</t>
  </si>
  <si>
    <t>Cluster density high; &gt;Q30 lower than expected; Bigger than expected difference between cluster density passing filter and cluster density</t>
  </si>
  <si>
    <t>160216_M00766_0009_000000000-AL73W</t>
  </si>
  <si>
    <t>One sample very high; One sample a little low</t>
  </si>
  <si>
    <t>160219_M00766_0011_000000000-AL6GM</t>
  </si>
  <si>
    <t>160220_M02641_0081_000000000-AMETF</t>
  </si>
  <si>
    <t>Bit of smearing towards the ends of reads (small)</t>
  </si>
  <si>
    <t>160223_M00766_0012_000000000-AL5YC</t>
  </si>
  <si>
    <t>One sample very high; Most samples low</t>
  </si>
  <si>
    <t xml:space="preserve">Some samples very low </t>
  </si>
  <si>
    <t>Looks overclustered (High cluster density; lowish quality)</t>
  </si>
  <si>
    <t>Low &gt;Q30; Low cluster density</t>
  </si>
  <si>
    <t>Low &gt;Q30; High cluster density; Smearing in heatmap</t>
  </si>
  <si>
    <t>Low cluster density; Borderline &gt;Q30; Smearing in heatmap</t>
  </si>
  <si>
    <t>Read 2 not looking too good</t>
  </si>
  <si>
    <t>Some samples a little low</t>
  </si>
  <si>
    <t>Borderline &gt;Q30; Smearing in heatmap; Large difference in cluster density passing filter and cluster density</t>
  </si>
  <si>
    <t>High cluster density; Smearing in heatmap; Large difference in cluster density passing filter and cluster density</t>
  </si>
  <si>
    <t>High cluster density; Low &gt;Q30; Smearing in heatmap</t>
  </si>
  <si>
    <t>Borderline &gt;Q30; Smearing in heatmap</t>
  </si>
  <si>
    <t>Low &gt;Q30; High cluster density; Smearing in heatmap; Large difference in cluster density passing filter and cluster density</t>
  </si>
  <si>
    <t>All tests borderline</t>
  </si>
  <si>
    <t>Borderline &gt;Q30; A bit of smearing in heatmap</t>
  </si>
  <si>
    <t>A couple of samples low</t>
  </si>
  <si>
    <t>A bit of smearing in heatmap; reasonable difference in cluster density passing filter and cluster density</t>
  </si>
  <si>
    <t>High cluster density</t>
  </si>
  <si>
    <t>Most samples very low</t>
  </si>
  <si>
    <t>Low cluster density; Minimal smearing in heatmap</t>
  </si>
  <si>
    <t>Low cluster density; Low &gt;Q30; Smearing in heatmap;  Large spread in boxplots, but difference not very high</t>
  </si>
  <si>
    <t>One sample low, One sample high</t>
  </si>
  <si>
    <t>All samples low, Some samples very low</t>
  </si>
  <si>
    <t>Borderline &gt;Q30; Smearing in heatmap but longer reads</t>
  </si>
  <si>
    <t>Cluster density may be a little high</t>
  </si>
  <si>
    <t>Cluster density may be a little low</t>
  </si>
  <si>
    <t>Borderline &gt;Q30; Smearing in heatmap (longer reads)</t>
  </si>
  <si>
    <t>Cluster density a little high; Smearing in heatmap</t>
  </si>
  <si>
    <t>Borderline &gt;Q30; Some small smearing in heatmap towards ends of reads</t>
  </si>
  <si>
    <t>Borderline &gt;Q30; Slight smearing in heatmap; Cluster density a little high</t>
  </si>
  <si>
    <t>Borderline &gt;Q30; Slight smearing in heatmap</t>
  </si>
  <si>
    <t>Some samples a little high</t>
  </si>
  <si>
    <t>Some samples low and high</t>
  </si>
  <si>
    <t>High cluster density; Reasonable difference in cluster density passing filter and cluster density</t>
  </si>
  <si>
    <t>One sample slightly high</t>
  </si>
  <si>
    <t xml:space="preserve"> Cluster density a little low; Borderline &gt;Q30; Smearing in heatmap but longer reads</t>
  </si>
  <si>
    <t>High NTCs</t>
  </si>
  <si>
    <t>Low &gt;Q30; Smearing in heatmap; Cluster density a little low</t>
  </si>
  <si>
    <t>Some samples low, One sample high</t>
  </si>
  <si>
    <t xml:space="preserve"> Cluster density a little high; Borderline &gt;Q30; Smearing in heatmap but longer reads</t>
  </si>
  <si>
    <t>Some samples low, Some samples high</t>
  </si>
  <si>
    <t>One sample very low, Some samples high</t>
  </si>
  <si>
    <t>Very high cluster density; Reasonable difference in cluster density passing filter and cluster density</t>
  </si>
  <si>
    <t>Some samples very low, One sample very high</t>
  </si>
  <si>
    <t>Cluster density a little high; Reasonable difference in cluster density passing filter and cluster density</t>
  </si>
  <si>
    <t>One sample low, Some samples high</t>
  </si>
  <si>
    <t>Some samples low</t>
  </si>
  <si>
    <t>Passes</t>
  </si>
  <si>
    <t>Fails</t>
  </si>
  <si>
    <t>Indexing</t>
  </si>
  <si>
    <t>No index information for 121009_M00766_0002_000000000-A1U6P</t>
  </si>
  <si>
    <t>No index information for 130206_M00766_0002_000000000-A23JM</t>
  </si>
  <si>
    <t>['50005-d' '60003-d' '112001-f' '50005-f']</t>
  </si>
  <si>
    <t>['50005-d' '50005-f']</t>
  </si>
  <si>
    <t>['60003-d' '112001-f']</t>
  </si>
  <si>
    <t>['12M04425']</t>
  </si>
  <si>
    <t>['10M1732']</t>
  </si>
  <si>
    <t>['11M08823']</t>
  </si>
  <si>
    <t>['14M02681']</t>
  </si>
  <si>
    <t>['14M08238' '14M09145' '14M09855']</t>
  </si>
  <si>
    <t>['14M07799']</t>
  </si>
  <si>
    <t>['6']</t>
  </si>
  <si>
    <t>['13M11854']</t>
  </si>
  <si>
    <t>['13M12119']</t>
  </si>
  <si>
    <t>['9M4318']</t>
  </si>
  <si>
    <t>['13M70724' '13M70411' '13M70386' '13M70429' '13M70467']</t>
  </si>
  <si>
    <t>['13M70724' '13M70386']</t>
  </si>
  <si>
    <t>['13M70411' '13M70429' '13M70467']</t>
  </si>
  <si>
    <t>['13M12250' '15M00579']</t>
  </si>
  <si>
    <t>['15M00579']</t>
  </si>
  <si>
    <t>['13M12250']</t>
  </si>
  <si>
    <t>['14M09093']</t>
  </si>
  <si>
    <t>['14M07894']</t>
  </si>
  <si>
    <t>['13M70646']</t>
  </si>
  <si>
    <t>['14M12235']</t>
  </si>
  <si>
    <t>['15M05218']</t>
  </si>
  <si>
    <t>['15M05723']</t>
  </si>
  <si>
    <t>['15M05343' '15M05476-2']</t>
  </si>
  <si>
    <t>['15M05476-2']</t>
  </si>
  <si>
    <t>['15M05343']</t>
  </si>
  <si>
    <t>['15M01355']</t>
  </si>
  <si>
    <t>['14M10378']</t>
  </si>
  <si>
    <t>['15M04473']</t>
  </si>
  <si>
    <t>['15M06230-2' '15M06230' '15M06510-2']</t>
  </si>
  <si>
    <t>['15M06941']</t>
  </si>
  <si>
    <t>['15M06635']</t>
  </si>
  <si>
    <t>['15M08233']</t>
  </si>
  <si>
    <t>['15M04668' '15M04664']</t>
  </si>
  <si>
    <t>['15M04664']</t>
  </si>
  <si>
    <t>['15M04668']</t>
  </si>
  <si>
    <t>['15M04682']</t>
  </si>
  <si>
    <t>['15M08778']</t>
  </si>
  <si>
    <t>['15M06627']</t>
  </si>
  <si>
    <t>['15M08810' '15M08808']</t>
  </si>
  <si>
    <t>['15M08810']</t>
  </si>
  <si>
    <t>['15M08808']</t>
  </si>
  <si>
    <t>['15M10058']</t>
  </si>
  <si>
    <t>['15M10676' '15M09021']</t>
  </si>
  <si>
    <t>['15M09860' '15M09850' '15M09844']</t>
  </si>
  <si>
    <t>['15M10686']</t>
  </si>
  <si>
    <t>['15M10752' '15M10508']</t>
  </si>
  <si>
    <t>['15M10508']</t>
  </si>
  <si>
    <t>['15M10752']</t>
  </si>
  <si>
    <t>['15M11968']</t>
  </si>
  <si>
    <t>['15M10999' '15M10996']</t>
  </si>
  <si>
    <t>['15M10996']</t>
  </si>
  <si>
    <t>['15M10999']</t>
  </si>
  <si>
    <t>['15M11131']</t>
  </si>
  <si>
    <t>['15M12049']</t>
  </si>
  <si>
    <t>['15M11227']</t>
  </si>
  <si>
    <t>['15M11323']</t>
  </si>
  <si>
    <t>['15M11867']</t>
  </si>
  <si>
    <t>['15M12552']</t>
  </si>
  <si>
    <t>['15M12551']</t>
  </si>
  <si>
    <t>['15M13666']</t>
  </si>
  <si>
    <t>['15M13694']</t>
  </si>
  <si>
    <t>['15M13059']</t>
  </si>
  <si>
    <t>['15M14273']</t>
  </si>
  <si>
    <t>['15M14557']</t>
  </si>
  <si>
    <t>['15m15138']</t>
  </si>
  <si>
    <t>['15M15229']</t>
  </si>
  <si>
    <t>['15M03903']</t>
  </si>
  <si>
    <t>['16M00136']</t>
  </si>
  <si>
    <t>['15M09614']</t>
  </si>
  <si>
    <t>['16M00477']</t>
  </si>
  <si>
    <t>['15M13195']</t>
  </si>
  <si>
    <t>No index information for 160219_M00766_0011_000000000-AL6GM</t>
  </si>
  <si>
    <t>['15M14092']</t>
  </si>
  <si>
    <t>['15M13471']</t>
  </si>
  <si>
    <t>Percentage undetermined failed</t>
  </si>
  <si>
    <t>Correctly failed as manual also failed</t>
  </si>
  <si>
    <t>Other automated checks also failed</t>
  </si>
  <si>
    <t>fail on cluster density only</t>
  </si>
  <si>
    <t>ProportionOfUndeterminedReads</t>
  </si>
  <si>
    <t>Variable run; outlying samples test may not be accurate</t>
  </si>
  <si>
    <t>high NTC</t>
  </si>
  <si>
    <t>NTCLevels</t>
  </si>
  <si>
    <t>[ 0.00187998]</t>
  </si>
  <si>
    <t>[ 0.00045871]</t>
  </si>
  <si>
    <t>[ 0.00461289]</t>
  </si>
  <si>
    <t>[ 0.00155561]</t>
  </si>
  <si>
    <t>[ 0.04132114]</t>
  </si>
  <si>
    <t>[ 0.0018618]</t>
  </si>
  <si>
    <t>[  1.93189894e-06]</t>
  </si>
  <si>
    <t>[ 0.00121374]</t>
  </si>
  <si>
    <t>[ 0.00367]</t>
  </si>
  <si>
    <t>[ 0.00599537]</t>
  </si>
  <si>
    <t>[  2.08651553e-05]</t>
  </si>
  <si>
    <t>[ 0.00059319  0.00075951]</t>
  </si>
  <si>
    <t>[ 0.00135487]</t>
  </si>
  <si>
    <t>[ 0.00723384]</t>
  </si>
  <si>
    <t>[ 0.00770242]</t>
  </si>
  <si>
    <t>[ 0.01612953]</t>
  </si>
  <si>
    <t>[ 0.00068998]</t>
  </si>
  <si>
    <t>[ 0.01933402]</t>
  </si>
  <si>
    <t>[ 0.0361191]</t>
  </si>
  <si>
    <t>[ 0.00045044]</t>
  </si>
  <si>
    <t>[ 0.08202491]</t>
  </si>
  <si>
    <t>[ 0.0147419]</t>
  </si>
  <si>
    <t>[ 0.03205847]</t>
  </si>
  <si>
    <t>[ 0.00268983]</t>
  </si>
  <si>
    <t>[  5.60459760e-05]</t>
  </si>
  <si>
    <t>[  9.19722397e-06]</t>
  </si>
  <si>
    <t>[ 0.00054746]</t>
  </si>
  <si>
    <t>[ 0.00680022]</t>
  </si>
  <si>
    <t>[ 0.01113926]</t>
  </si>
  <si>
    <t>[ 0.00367533]</t>
  </si>
  <si>
    <t>[  4.40348566e-05]</t>
  </si>
  <si>
    <t>[ 0.00414664]</t>
  </si>
  <si>
    <t>[ 0.01415495]</t>
  </si>
  <si>
    <t>[ 0.00013672]</t>
  </si>
  <si>
    <t>[ 0.01400053]</t>
  </si>
  <si>
    <t>[ 0.0009955   0.00038788]</t>
  </si>
  <si>
    <t>[ 0.00796612]</t>
  </si>
  <si>
    <t>[ 0.00024828]</t>
  </si>
  <si>
    <t>[  6.40688524e-06]</t>
  </si>
  <si>
    <t>[  1.40727527e-05]</t>
  </si>
  <si>
    <t>[  1.61135845e-06]</t>
  </si>
  <si>
    <t>[  1.95448912e-05]</t>
  </si>
  <si>
    <t>[ 0.00119248]</t>
  </si>
  <si>
    <t>[  2.70219878e-06]</t>
  </si>
  <si>
    <t>[  1.38369843e-05]</t>
  </si>
  <si>
    <t>[ 0.00142425]</t>
  </si>
  <si>
    <t>[ 0.0039992]</t>
  </si>
  <si>
    <t>[ 0.00785085  0.00167179]</t>
  </si>
  <si>
    <t>[ 0.00886961]</t>
  </si>
  <si>
    <t>[ 0.00794867]</t>
  </si>
  <si>
    <t>[ 0.00883622]</t>
  </si>
  <si>
    <t>[ 0.02503682]</t>
  </si>
  <si>
    <t>[ 0.01168529]</t>
  </si>
  <si>
    <t>[ 0.0032875]</t>
  </si>
  <si>
    <t>[ 0.00513896]</t>
  </si>
  <si>
    <t>[  1.02404055e-05]</t>
  </si>
  <si>
    <t>[ 0.00523385]</t>
  </si>
  <si>
    <t>[  4.38373864e-05]</t>
  </si>
  <si>
    <t>[ 0.00515674]</t>
  </si>
  <si>
    <t>[ 0.00462011  0.00145335]</t>
  </si>
  <si>
    <t>[ 0.01272894]</t>
  </si>
  <si>
    <t>[ 0.02195339]</t>
  </si>
  <si>
    <t>[ 0.01401966]</t>
  </si>
  <si>
    <t>[  3.23166936e-05]</t>
  </si>
  <si>
    <t>[ 0.00648172]</t>
  </si>
  <si>
    <t>[ 0.00985648]</t>
  </si>
  <si>
    <t>[ 0.0130905]</t>
  </si>
  <si>
    <t>[ 0.02242329]</t>
  </si>
  <si>
    <t>[ 0.00010627]</t>
  </si>
  <si>
    <t>[  7.33152173e-06]</t>
  </si>
  <si>
    <t>[ 0.00471656]</t>
  </si>
  <si>
    <t>[ 0.00202968]</t>
  </si>
  <si>
    <t>[ 0.0036051]</t>
  </si>
  <si>
    <t>[  8.35541700e-06]</t>
  </si>
  <si>
    <t>[ 0.00161298  0.00382161]</t>
  </si>
  <si>
    <t>[ 0.00029694]</t>
  </si>
  <si>
    <t>[  3.46537404e-05]</t>
  </si>
  <si>
    <t>[  5.71750153e-05]</t>
  </si>
  <si>
    <t>[ 0.00149642]</t>
  </si>
  <si>
    <t>[ 0.00127416  0.00055341]</t>
  </si>
  <si>
    <t>[  7.75541068e-05]</t>
  </si>
  <si>
    <t>[ 0.00897146]</t>
  </si>
  <si>
    <t>[ 0.00170894]</t>
  </si>
  <si>
    <t>[ 0.00077894]</t>
  </si>
  <si>
    <t>[ 0.00045739  0.0008435 ]</t>
  </si>
  <si>
    <t>[ 0.00415409]</t>
  </si>
  <si>
    <t>[ 0.00776806]</t>
  </si>
  <si>
    <t>[  1.74193765e-05   2.77521300e-05]</t>
  </si>
  <si>
    <t>[ 0.07020589  0.06873005]</t>
  </si>
  <si>
    <t>[ 0.00109718]</t>
  </si>
  <si>
    <t>[ 0.00161585]</t>
  </si>
  <si>
    <t>[ 0.02950824]</t>
  </si>
  <si>
    <t>[ 0.00100416]</t>
  </si>
  <si>
    <t>[  4.90307114e-05]</t>
  </si>
  <si>
    <t>[ 0.00011854]</t>
  </si>
  <si>
    <t>[  4.00004813e-05]</t>
  </si>
  <si>
    <t>[ 0.00905114]</t>
  </si>
  <si>
    <t>[ 0.01494459]</t>
  </si>
  <si>
    <t>[ 0.00320943]</t>
  </si>
  <si>
    <t>[ 0.0013271]</t>
  </si>
  <si>
    <t>[  2.26867799e-05]</t>
  </si>
  <si>
    <t>[ 0.00405476]</t>
  </si>
  <si>
    <t>[ 0.01751136]</t>
  </si>
  <si>
    <t>[  1.23286340e-05]</t>
  </si>
  <si>
    <t>[ 0.00033742]</t>
  </si>
  <si>
    <t>[ 0.00040966]</t>
  </si>
  <si>
    <t>[ 0.02974797]</t>
  </si>
  <si>
    <t>[ 0.00040992]</t>
  </si>
  <si>
    <t>[ 0.00026244]</t>
  </si>
  <si>
    <t>[ 0.00037361]</t>
  </si>
  <si>
    <t>false +</t>
  </si>
  <si>
    <t>false -</t>
  </si>
  <si>
    <t>true +</t>
  </si>
  <si>
    <t>true -</t>
  </si>
  <si>
    <t>On NTC alone</t>
  </si>
  <si>
    <t>NTCThresholdLevel</t>
  </si>
  <si>
    <t>[ 0.00309071]</t>
  </si>
  <si>
    <t>[ 0.0019023]</t>
  </si>
  <si>
    <t>[ 0.00106201]</t>
  </si>
  <si>
    <t>[ 0.00040202]</t>
  </si>
  <si>
    <t>[ 0.00047874]</t>
  </si>
  <si>
    <t>[ 0.00028087]</t>
  </si>
  <si>
    <t>[ 0.00022996]</t>
  </si>
  <si>
    <t>[  5.51960410e-06]</t>
  </si>
  <si>
    <t>[ 0.00192314]</t>
  </si>
  <si>
    <t>[ 0.00584915]</t>
  </si>
  <si>
    <t>[  1.69415213e-06]</t>
  </si>
  <si>
    <t>[ 0.00027489]</t>
  </si>
  <si>
    <t>[ 0.06463281]</t>
  </si>
  <si>
    <t>High NTC</t>
  </si>
  <si>
    <t>[ 0.00058334  0.00050236]</t>
  </si>
  <si>
    <t>[ 0.00013711]</t>
  </si>
  <si>
    <t>[ 0.0033593]</t>
  </si>
  <si>
    <t>[ 0.00260101]</t>
  </si>
  <si>
    <t>[ 0.0091069   0.02272915]</t>
  </si>
  <si>
    <t>[ 0.00924994]</t>
  </si>
  <si>
    <t>[ 0.00972164]</t>
  </si>
  <si>
    <t>[ 0.00058495]</t>
  </si>
  <si>
    <t>[ 0.00022698]</t>
  </si>
  <si>
    <t>[ 0.00631062]</t>
  </si>
  <si>
    <t>[ 0.00352347  0.00372164]</t>
  </si>
  <si>
    <t>[ 0.0134874]</t>
  </si>
  <si>
    <t>[ 0.01395251]</t>
  </si>
  <si>
    <t>[  8.99972374e-05]</t>
  </si>
  <si>
    <t>[ 0.0601379]</t>
  </si>
  <si>
    <t>[ 0.00349087]</t>
  </si>
  <si>
    <t>[ 0.00030758]</t>
  </si>
  <si>
    <t>[ 0.00069917]</t>
  </si>
  <si>
    <t>[ 0.02708205]</t>
  </si>
  <si>
    <t>[ 0.00088428]</t>
  </si>
  <si>
    <t>[ 0.0161833]</t>
  </si>
  <si>
    <t>[  1.00738684e-05]</t>
  </si>
  <si>
    <t>[ 0.00113211  0.00057226]</t>
  </si>
  <si>
    <t>[ 0.03320075]</t>
  </si>
  <si>
    <t>[ 0.00148664]</t>
  </si>
  <si>
    <t>[ 0.01696338]</t>
  </si>
  <si>
    <t>[  1.21623343e-05]</t>
  </si>
  <si>
    <t>[ 0.01853091]</t>
  </si>
  <si>
    <t>[ 0.00612651  0.00294512]</t>
  </si>
  <si>
    <t>[ 0.00053553  0.0004934 ]</t>
  </si>
  <si>
    <t>[ 0.01903579]</t>
  </si>
  <si>
    <t>[ 0.00929095]</t>
  </si>
  <si>
    <t>[  4.48589620e-06]</t>
  </si>
  <si>
    <t>[ 0.02615386]</t>
  </si>
  <si>
    <t>[  1.94962931e-05]</t>
  </si>
  <si>
    <t>[  4.17455045e-05]</t>
  </si>
  <si>
    <t>[  2.75226508e-05]</t>
  </si>
  <si>
    <t>[  1.40936136e-04   4.92714977e-05]</t>
  </si>
  <si>
    <t>[  3.25078690e-06]</t>
  </si>
  <si>
    <t>[  5.67609998e-06]</t>
  </si>
  <si>
    <t>[ 0.00063191]</t>
  </si>
  <si>
    <t>[  4.46337586e-05   4.90516561e-05]</t>
  </si>
  <si>
    <t>[  1.15443526e-03   9.38100391e-05]</t>
  </si>
  <si>
    <t>[ 0.0234311]</t>
  </si>
  <si>
    <t>[ 0.00246731]</t>
  </si>
  <si>
    <t>[  8.06455658e-05]</t>
  </si>
  <si>
    <t>[ 0.00063275  0.0002317 ]</t>
  </si>
  <si>
    <t>[ 0.0044728]</t>
  </si>
  <si>
    <t>[ 0.01744603]</t>
  </si>
  <si>
    <t>[ 0.00427765]</t>
  </si>
  <si>
    <t>[ 0.00403076]</t>
  </si>
  <si>
    <t>[ 0.00144296  0.00195765]</t>
  </si>
  <si>
    <t>[ 0.00249992]</t>
  </si>
  <si>
    <t>[ 0.00026089]</t>
  </si>
  <si>
    <t>[ 0.01671303]</t>
  </si>
  <si>
    <t>[  3.85171998e-05]</t>
  </si>
  <si>
    <t>[ 0.00769688]</t>
  </si>
  <si>
    <t>[ 0.0004846]</t>
  </si>
  <si>
    <t>[ 0.00221405]</t>
  </si>
  <si>
    <t>[ 0.00205724]</t>
  </si>
  <si>
    <t>[ 0.00106931]</t>
  </si>
  <si>
    <t>[ 0.00991895]</t>
  </si>
  <si>
    <t>[ 0.00118715]</t>
  </si>
  <si>
    <t>[ 0.00029908]</t>
  </si>
  <si>
    <t>[ 0.00048354]</t>
  </si>
  <si>
    <t>[ 0.00195002]</t>
  </si>
  <si>
    <t>[ 0.00861757]</t>
  </si>
  <si>
    <t>[ 0.001559]</t>
  </si>
  <si>
    <t>[ 0.00098229]</t>
  </si>
  <si>
    <t>[  3.31698879e-05]</t>
  </si>
  <si>
    <t>[ 0.0069492]</t>
  </si>
  <si>
    <t>[ 0.01591572]</t>
  </si>
  <si>
    <t>[  8.20446216e-06]</t>
  </si>
  <si>
    <t>[ 0.00816592]</t>
  </si>
  <si>
    <t>[ 0.00386507]</t>
  </si>
  <si>
    <t>[  5.33044199e-05]</t>
  </si>
  <si>
    <t>[ 0.00211587]</t>
  </si>
  <si>
    <t>[  4.26881508e-05]</t>
  </si>
  <si>
    <t>[ 0.001056]</t>
  </si>
  <si>
    <t>[ 0.0152485]</t>
  </si>
  <si>
    <t>[  1.98855927e-05]</t>
  </si>
  <si>
    <t>[ 0.0060139]</t>
  </si>
  <si>
    <t>[  3.84357694e-05]</t>
  </si>
  <si>
    <t>[ 0.0048385]</t>
  </si>
  <si>
    <t>[ 0.01165118]</t>
  </si>
  <si>
    <t>[  2.00124084e-05]</t>
  </si>
  <si>
    <t>[ 0.00373438]</t>
  </si>
  <si>
    <t>[  5.80113225e-05]</t>
  </si>
  <si>
    <t>[  1.89642153e-05]</t>
  </si>
  <si>
    <t>[ 0.00054371  0.0016364 ]</t>
  </si>
  <si>
    <t>[ 0.01735495]</t>
  </si>
  <si>
    <t>[ 0.0034544]</t>
  </si>
  <si>
    <t>[ 0.00028606]</t>
  </si>
  <si>
    <t>[ 0.00082297  0.00025565]</t>
  </si>
  <si>
    <t>50005-d;60003-d;112001-f;50005-f;50005-a</t>
  </si>
  <si>
    <t>50005-d;50005-f;50005-a</t>
  </si>
  <si>
    <t>60003-d;112001-f</t>
  </si>
  <si>
    <t>13M10335-W008006H-CRUK-B-replicateB;13M09784-W007754L-CRUK-L-replicateA;13M10000-201302365-CRUK-M-replicateA;13M10123-W007776V-CRUK-C-replicateA</t>
  </si>
  <si>
    <t>10M1732</t>
  </si>
  <si>
    <t>13M05757;13M07983;13M14149</t>
  </si>
  <si>
    <t>11M08823</t>
  </si>
  <si>
    <t>14M05256</t>
  </si>
  <si>
    <t>14M06271;12M07342</t>
  </si>
  <si>
    <t>14M09087</t>
  </si>
  <si>
    <t>14M08839</t>
  </si>
  <si>
    <t>13M12111;13M11854</t>
  </si>
  <si>
    <t>13M12111</t>
  </si>
  <si>
    <t>13M11854</t>
  </si>
  <si>
    <t>13M12119;13M11826;13M11827</t>
  </si>
  <si>
    <t>13M11826;13M11827</t>
  </si>
  <si>
    <t>13M12119</t>
  </si>
  <si>
    <t>9M4318</t>
  </si>
  <si>
    <t>14M07085</t>
  </si>
  <si>
    <t>13M70724;13M70411;13M70386;13M70429;13M70467</t>
  </si>
  <si>
    <t>13M70724;13M70386</t>
  </si>
  <si>
    <t>13M70411;13M70429;13M70467</t>
  </si>
  <si>
    <t>13M12250;15M00579</t>
  </si>
  <si>
    <t>15M00579</t>
  </si>
  <si>
    <t>13M12250</t>
  </si>
  <si>
    <t>13M11858;13M12200;13M12186;13M11812</t>
  </si>
  <si>
    <t>14M09093</t>
  </si>
  <si>
    <t>14M07894</t>
  </si>
  <si>
    <t>13M70646</t>
  </si>
  <si>
    <t>15M04184</t>
  </si>
  <si>
    <t>14M12235</t>
  </si>
  <si>
    <t>Control</t>
  </si>
  <si>
    <t>15M05218</t>
  </si>
  <si>
    <t>15M05723</t>
  </si>
  <si>
    <t>14M12202</t>
  </si>
  <si>
    <t>15M05343</t>
  </si>
  <si>
    <t>15M05499;15M05468</t>
  </si>
  <si>
    <t>Control;15M01355;15M01635;15M01055;15M01356</t>
  </si>
  <si>
    <t>Control;15M01635;15M01055;15M01356</t>
  </si>
  <si>
    <t>15M01355</t>
  </si>
  <si>
    <t>14M10378</t>
  </si>
  <si>
    <t>15M04473</t>
  </si>
  <si>
    <t>15M06230-2;15M06230</t>
  </si>
  <si>
    <t>15M06941</t>
  </si>
  <si>
    <t>15M06768;15M06772</t>
  </si>
  <si>
    <t>15M06635</t>
  </si>
  <si>
    <t>15M08233</t>
  </si>
  <si>
    <t>15M04668;15M04664</t>
  </si>
  <si>
    <t>15M04664</t>
  </si>
  <si>
    <t>15M04668</t>
  </si>
  <si>
    <t>15M06627</t>
  </si>
  <si>
    <t>15M08810;15M08808</t>
  </si>
  <si>
    <t>15M08810</t>
  </si>
  <si>
    <t>15M08808</t>
  </si>
  <si>
    <t>15M10058</t>
  </si>
  <si>
    <t>15M08444</t>
  </si>
  <si>
    <t>15M10676;15M09021</t>
  </si>
  <si>
    <t>15M09854;15M09860;15M09657;15M09850;15M09847;15M09656;15M09844</t>
  </si>
  <si>
    <t>15M09854;15M09657;15M09847;15M09656</t>
  </si>
  <si>
    <t>15M09860;15M09850;15M09844</t>
  </si>
  <si>
    <t>15M10686</t>
  </si>
  <si>
    <t>15M10752</t>
  </si>
  <si>
    <t>15M11968</t>
  </si>
  <si>
    <t>15M10999</t>
  </si>
  <si>
    <t>15M11131</t>
  </si>
  <si>
    <t>15M12049</t>
  </si>
  <si>
    <t>15M11227</t>
  </si>
  <si>
    <t>15M11323</t>
  </si>
  <si>
    <t>15M11867</t>
  </si>
  <si>
    <t>15M12552;15M12774;15M12204;15M12773;15M12691</t>
  </si>
  <si>
    <t>15M12774;15M12204;15M12773;15M12691</t>
  </si>
  <si>
    <t>15M12552</t>
  </si>
  <si>
    <t>15M12682;15M12681;15M12690;15M12553;15M12548;15M12551;15M12683;15M12778;15M12860</t>
  </si>
  <si>
    <t>15M12682;15M12681;15M12690;15M12553;15M12548;15M12683;15M12778;15M12860</t>
  </si>
  <si>
    <t>15M12551</t>
  </si>
  <si>
    <t>15M13666</t>
  </si>
  <si>
    <t>15M13668;15M13373</t>
  </si>
  <si>
    <t>15M12682;15M12690;15M12553;15M12548;15M12551;15M12683;15M12778;15M12860</t>
  </si>
  <si>
    <t>15M12682;15M12690;15M12553;15M12548;15M12683;15M12778;15M12860</t>
  </si>
  <si>
    <t>15M13694</t>
  </si>
  <si>
    <t>15M12907;15M12911;15M13061</t>
  </si>
  <si>
    <t>15M13059;15M12523;15M12911;15M13061</t>
  </si>
  <si>
    <t>15M12523;15M12911;15M13061</t>
  </si>
  <si>
    <t>15M13059</t>
  </si>
  <si>
    <t>15M14273</t>
  </si>
  <si>
    <t>15M14557</t>
  </si>
  <si>
    <t>15m15138</t>
  </si>
  <si>
    <t>15M15244</t>
  </si>
  <si>
    <t>15M03903</t>
  </si>
  <si>
    <t>16M00136</t>
  </si>
  <si>
    <t>16M00512;16M00215;15M15450;16M00684;15M14899;16M00346;16M00413;16M00265;15M15407;16M00779;15M13506;15M09032;16M00338;16M00536;16M00110;15M15401;16M00778;15M15259;16M00477;15M15342;16M00534</t>
  </si>
  <si>
    <t>16M00477</t>
  </si>
  <si>
    <t>15M13195</t>
  </si>
  <si>
    <t>15M14092</t>
  </si>
  <si>
    <t>16M00057;15M13495;15M13473;16M00056;15M13486;15M13466;15M13471;15M13487;15M13469;15M13467</t>
  </si>
  <si>
    <t>16M00057;15M13495;15M13473;16M00056;15M13486;15M13466;15M13487;15M13469;15M13467</t>
  </si>
  <si>
    <t>15M13471</t>
  </si>
  <si>
    <t>LowIndexThreshold</t>
  </si>
  <si>
    <t>Cluster density a little low; Low &gt;Q30; Large difference in cluster density passing filter and cluster density; Smearing in heatmap</t>
  </si>
  <si>
    <t>High undetermined reads</t>
  </si>
  <si>
    <t>Correctly failed</t>
  </si>
  <si>
    <t>ProportionOfDeterminedReads</t>
  </si>
  <si>
    <t>Failed auto other tests (not manual)</t>
  </si>
  <si>
    <t>COV exceed threshold</t>
  </si>
  <si>
    <t>variable</t>
  </si>
  <si>
    <t>Eye</t>
  </si>
  <si>
    <t>Auto</t>
  </si>
  <si>
    <t>Failing</t>
  </si>
  <si>
    <t>false +ves</t>
  </si>
  <si>
    <t>false -ves</t>
  </si>
  <si>
    <t>true +ves</t>
  </si>
  <si>
    <t>true -ves</t>
  </si>
  <si>
    <t>total</t>
  </si>
  <si>
    <t>95% CI</t>
  </si>
  <si>
    <t>sensitivity (true +ve rate)</t>
  </si>
  <si>
    <t>specificity (true -ve rate)</t>
  </si>
  <si>
    <t>concordant</t>
  </si>
  <si>
    <t>discordant</t>
  </si>
  <si>
    <t>false +ve</t>
  </si>
  <si>
    <t>true -ve</t>
  </si>
  <si>
    <t xml:space="preserve">false -ve </t>
  </si>
  <si>
    <t xml:space="preserve">true -ve </t>
  </si>
  <si>
    <t>manual new check fail</t>
  </si>
  <si>
    <t>automated check fail</t>
  </si>
  <si>
    <t>negative in truth set</t>
  </si>
  <si>
    <t>positive in truth set</t>
  </si>
  <si>
    <t>no NTC</t>
  </si>
  <si>
    <t>manual threshold</t>
  </si>
  <si>
    <t>Manual</t>
  </si>
  <si>
    <t>True +</t>
  </si>
  <si>
    <t>True -</t>
  </si>
  <si>
    <t>False +</t>
  </si>
  <si>
    <t>False -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</si>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</sst>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 applyFill="1"/>
    <xf numFmtId="14" fontId="1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4" fontId="3" fillId="2" borderId="0" xfId="0" applyNumberFormat="1" applyFont="1" applyFill="1"/>
    <xf numFmtId="0" fontId="3" fillId="3" borderId="0" xfId="0" applyFont="1" applyFill="1"/>
    <xf numFmtId="11" fontId="3" fillId="0" borderId="0" xfId="0" applyNumberFormat="1" applyFont="1"/>
    <xf numFmtId="14" fontId="3" fillId="3" borderId="0" xfId="0" applyNumberFormat="1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4" fillId="0" borderId="0" xfId="0" applyFont="1"/>
    <xf numFmtId="0" fontId="6" fillId="0" borderId="0" xfId="0" applyFont="1"/>
    <xf numFmtId="0" fontId="6" fillId="5" borderId="0" xfId="0" applyFont="1" applyFill="1"/>
    <xf numFmtId="14" fontId="6" fillId="5" borderId="0" xfId="0" applyNumberFormat="1" applyFont="1" applyFill="1"/>
    <xf numFmtId="11" fontId="6" fillId="5" borderId="0" xfId="0" applyNumberFormat="1" applyFont="1" applyFill="1"/>
    <xf numFmtId="0" fontId="0" fillId="5" borderId="0" xfId="0" applyFill="1"/>
    <xf numFmtId="0" fontId="6" fillId="6" borderId="0" xfId="0" applyFont="1" applyFill="1"/>
    <xf numFmtId="14" fontId="6" fillId="6" borderId="0" xfId="0" applyNumberFormat="1" applyFont="1" applyFill="1"/>
    <xf numFmtId="0" fontId="0" fillId="6" borderId="0" xfId="0" applyFill="1"/>
    <xf numFmtId="0" fontId="7" fillId="0" borderId="0" xfId="0" applyFont="1"/>
    <xf numFmtId="14" fontId="7" fillId="0" borderId="0" xfId="0" applyNumberFormat="1" applyFont="1"/>
    <xf numFmtId="11" fontId="7" fillId="0" borderId="0" xfId="0" applyNumberFormat="1" applyFont="1"/>
    <xf numFmtId="0" fontId="7" fillId="5" borderId="0" xfId="0" applyFont="1" applyFill="1"/>
    <xf numFmtId="14" fontId="7" fillId="5" borderId="0" xfId="0" applyNumberFormat="1" applyFont="1" applyFill="1"/>
    <xf numFmtId="11" fontId="7" fillId="5" borderId="0" xfId="0" applyNumberFormat="1" applyFont="1" applyFill="1"/>
    <xf numFmtId="0" fontId="1" fillId="7" borderId="0" xfId="0" applyFont="1" applyFill="1"/>
    <xf numFmtId="14" fontId="1" fillId="7" borderId="0" xfId="0" applyNumberFormat="1" applyFont="1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0" xfId="0" applyFill="1"/>
    <xf numFmtId="11" fontId="1" fillId="0" borderId="0" xfId="0" applyNumberFormat="1" applyFont="1" applyFill="1"/>
    <xf numFmtId="0" fontId="0" fillId="7" borderId="0" xfId="0" applyFill="1"/>
    <xf numFmtId="11" fontId="1" fillId="7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3" borderId="0" xfId="0" applyFont="1" applyFill="1"/>
    <xf numFmtId="0" fontId="0" fillId="10" borderId="0" xfId="0" applyFill="1"/>
    <xf numFmtId="0" fontId="1" fillId="0" borderId="0" xfId="0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inspection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6C-4AF4-AFD9-8A9084A27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6C-4AF4-AFD9-8A9084A27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6C-4AF4-AFD9-8A9084A27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6C-4AF4-AFD9-8A9084A27A9A}"/>
              </c:ext>
            </c:extLst>
          </c:dPt>
          <c:cat>
            <c:strRef>
              <c:f>[1]BadRunsEye!$C$125:$C$128</c:f>
              <c:strCache>
                <c:ptCount val="4"/>
                <c:pt idx="0">
                  <c:v>Pass</c:v>
                </c:pt>
                <c:pt idx="1">
                  <c:v>Borderline Pass</c:v>
                </c:pt>
                <c:pt idx="2">
                  <c:v>Fail</c:v>
                </c:pt>
                <c:pt idx="3">
                  <c:v>Borderline Fail</c:v>
                </c:pt>
              </c:strCache>
            </c:strRef>
          </c:cat>
          <c:val>
            <c:numRef>
              <c:f>[1]BadRunsEye!$D$125:$D$128</c:f>
              <c:numCache>
                <c:formatCode>General</c:formatCode>
                <c:ptCount val="4"/>
                <c:pt idx="0">
                  <c:v>73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C-4AF4-AFD9-8A9084A2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inspection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94-4572-8FC2-444A8F1AF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94-4572-8FC2-444A8F1AF6EC}"/>
              </c:ext>
            </c:extLst>
          </c:dPt>
          <c:cat>
            <c:strRef>
              <c:f>[1]BadRunsEye!$C$131:$C$132</c:f>
              <c:strCache>
                <c:ptCount val="2"/>
                <c:pt idx="0">
                  <c:v>Passes</c:v>
                </c:pt>
                <c:pt idx="1">
                  <c:v>Fails</c:v>
                </c:pt>
              </c:strCache>
            </c:strRef>
          </c:cat>
          <c:val>
            <c:numRef>
              <c:f>[1]BadRunsEye!$D$131:$D$132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4-4572-8FC2-444A8F1A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1082040</xdr:colOff>
      <xdr:row>124</xdr:row>
      <xdr:rowOff>106680</xdr:rowOff>
    </xdr:from>
    <xdr:to>
      <xdr:col>5</xdr:col>
      <xdr:colOff>2697480</xdr:colOff>
      <xdr:row>139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1061720</xdr:colOff>
      <xdr:row>139</xdr:row>
      <xdr:rowOff>147320</xdr:rowOff>
    </xdr:from>
    <xdr:to>
      <xdr:col>5</xdr:col>
      <xdr:colOff>2677160</xdr:colOff>
      <xdr:row>154</xdr:row>
      <xdr:rowOff>147320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Dat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DataTest"/>
      <sheetName val="AnalysisDataTestSorted"/>
      <sheetName val="OutOfDate"/>
      <sheetName val="AnalyData"/>
      <sheetName val="BadRunsEye"/>
      <sheetName val="FailsPassesAuto"/>
      <sheetName val="FailsPassesManual"/>
      <sheetName val="CompareManual1Auto"/>
      <sheetName val="CompareManual2Auto"/>
      <sheetName val="COVClusterDensity"/>
      <sheetName val="ClusterDensityPF"/>
    </sheetNames>
    <sheetDataSet>
      <sheetData sheetId="0"/>
      <sheetData sheetId="1"/>
      <sheetData sheetId="2"/>
      <sheetData sheetId="3"/>
      <sheetData sheetId="4">
        <row r="125">
          <cell r="C125" t="str">
            <v>Pass</v>
          </cell>
          <cell r="D125">
            <v>73</v>
          </cell>
        </row>
        <row r="126">
          <cell r="C126" t="str">
            <v>Borderline Pass</v>
          </cell>
          <cell r="D126">
            <v>21</v>
          </cell>
        </row>
        <row r="127">
          <cell r="C127" t="str">
            <v>Fail</v>
          </cell>
          <cell r="D127">
            <v>15</v>
          </cell>
        </row>
        <row r="128">
          <cell r="C128" t="str">
            <v>Borderline Fail</v>
          </cell>
          <cell r="D128">
            <v>13</v>
          </cell>
        </row>
        <row r="131">
          <cell r="C131" t="str">
            <v>Passes</v>
          </cell>
          <cell r="D131">
            <v>94</v>
          </cell>
        </row>
        <row r="132">
          <cell r="C132" t="str">
            <v>Fails</v>
          </cell>
          <cell r="D132">
            <v>28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I100" zoomScale="75" zoomScaleNormal="75" workbookViewId="0">
      <selection activeCell="AI13" sqref="A13:XFD13"/>
    </sheetView>
  </sheetViews>
  <sheetFormatPr defaultRowHeight="14.4" x14ac:dyDescent="0.3"/>
  <cols>
    <col min="1" max="1" width="38.886718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59.109375" bestFit="1" customWidth="1"/>
    <col min="37" max="37" width="12.44140625" bestFit="1" customWidth="1"/>
    <col min="38" max="38" width="27.21875" bestFit="1" customWidth="1"/>
    <col min="39" max="40" width="43.33203125" bestFit="1" customWidth="1"/>
    <col min="41" max="41" width="35.3320312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93.687404852499995</v>
      </c>
      <c r="J2" t="s">
        <v>45</v>
      </c>
      <c r="K2">
        <v>14918743</v>
      </c>
      <c r="L2" t="s">
        <v>46</v>
      </c>
      <c r="M2">
        <v>773.03589508928496</v>
      </c>
      <c r="N2" t="s">
        <v>58</v>
      </c>
      <c r="O2">
        <v>2.4643686606280999E-2</v>
      </c>
      <c r="P2" t="s">
        <v>45</v>
      </c>
      <c r="Q2">
        <v>93.667330659995699</v>
      </c>
      <c r="R2" t="s">
        <v>45</v>
      </c>
      <c r="S2">
        <v>0.97121522976800001</v>
      </c>
      <c r="T2">
        <v>0.8</v>
      </c>
      <c r="U2" t="s">
        <v>45</v>
      </c>
      <c r="V2">
        <v>0.980171475422</v>
      </c>
      <c r="W2" t="s">
        <v>45</v>
      </c>
      <c r="X2">
        <v>0.96225898411400002</v>
      </c>
      <c r="Y2" t="s">
        <v>45</v>
      </c>
      <c r="Z2">
        <v>0.84094804639099996</v>
      </c>
      <c r="AA2" t="s">
        <v>45</v>
      </c>
      <c r="AB2">
        <v>2.2684098083500001E-3</v>
      </c>
      <c r="AC2" s="2">
        <v>4.2948447969899996E-6</v>
      </c>
      <c r="AD2">
        <v>0</v>
      </c>
      <c r="AE2">
        <v>-1.38841392056E-4</v>
      </c>
      <c r="AF2" t="s">
        <v>45</v>
      </c>
      <c r="AG2">
        <v>0</v>
      </c>
      <c r="AH2">
        <v>-2.5711235842500001E-4</v>
      </c>
      <c r="AI2" t="s">
        <v>45</v>
      </c>
      <c r="AJ2" t="s">
        <v>101</v>
      </c>
    </row>
    <row r="3" spans="1:42" s="6" customFormat="1" x14ac:dyDescent="0.3">
      <c r="A3" s="6" t="s">
        <v>246</v>
      </c>
      <c r="B3" s="6" t="s">
        <v>43</v>
      </c>
      <c r="C3" s="7">
        <v>41402</v>
      </c>
      <c r="D3" s="6">
        <v>151</v>
      </c>
      <c r="E3" s="6">
        <v>151</v>
      </c>
      <c r="F3" s="6" t="s">
        <v>44</v>
      </c>
      <c r="G3" s="6" t="s">
        <v>44</v>
      </c>
      <c r="H3" s="6" t="s">
        <v>44</v>
      </c>
      <c r="I3" s="6">
        <v>89.6950367269</v>
      </c>
      <c r="J3" s="6" t="s">
        <v>45</v>
      </c>
      <c r="K3" s="6">
        <v>17060727</v>
      </c>
      <c r="L3" s="6" t="s">
        <v>46</v>
      </c>
      <c r="M3" s="6">
        <v>897.22199107142796</v>
      </c>
      <c r="N3" s="6" t="s">
        <v>46</v>
      </c>
      <c r="O3" s="6">
        <v>1.3057573672037699E-2</v>
      </c>
      <c r="P3" s="6" t="s">
        <v>45</v>
      </c>
      <c r="Q3" s="6">
        <v>89.6110966524259</v>
      </c>
      <c r="R3" s="6" t="s">
        <v>45</v>
      </c>
      <c r="S3" s="6">
        <v>0.92340788781399996</v>
      </c>
      <c r="T3" s="6">
        <v>0.8</v>
      </c>
      <c r="U3" s="6" t="s">
        <v>45</v>
      </c>
      <c r="V3" s="6">
        <v>0.949816208095</v>
      </c>
      <c r="W3" s="6" t="s">
        <v>45</v>
      </c>
      <c r="X3" s="6">
        <v>0.89785284558900003</v>
      </c>
      <c r="Y3" s="6" t="s">
        <v>45</v>
      </c>
      <c r="Z3" s="6">
        <v>0.67793689645199995</v>
      </c>
      <c r="AA3" s="6" t="s">
        <v>45</v>
      </c>
      <c r="AB3" s="11">
        <v>1.7121650332599999E-13</v>
      </c>
      <c r="AC3" s="11">
        <v>9.1751417150899999E-65</v>
      </c>
      <c r="AD3" s="6">
        <v>0</v>
      </c>
      <c r="AE3" s="6">
        <v>-6.0464289166199995E-4</v>
      </c>
      <c r="AF3" s="6" t="s">
        <v>48</v>
      </c>
      <c r="AG3" s="6">
        <v>0</v>
      </c>
      <c r="AH3" s="6">
        <v>-9.6570896261599995E-4</v>
      </c>
      <c r="AI3" s="6" t="s">
        <v>48</v>
      </c>
      <c r="AJ3" s="6" t="s">
        <v>104</v>
      </c>
      <c r="AK3" s="6">
        <v>0.155823020314</v>
      </c>
      <c r="AL3" s="6" t="s">
        <v>48</v>
      </c>
      <c r="AM3" s="6" t="s">
        <v>54</v>
      </c>
      <c r="AN3" s="6" t="s">
        <v>55</v>
      </c>
      <c r="AO3" s="6" t="s">
        <v>55</v>
      </c>
      <c r="AP3" t="s">
        <v>56</v>
      </c>
    </row>
    <row r="4" spans="1:42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 t="s">
        <v>44</v>
      </c>
      <c r="G4" t="s">
        <v>44</v>
      </c>
      <c r="H4" t="s">
        <v>44</v>
      </c>
      <c r="I4">
        <v>88.514210884500002</v>
      </c>
      <c r="J4" t="s">
        <v>45</v>
      </c>
      <c r="K4">
        <v>18378480</v>
      </c>
      <c r="L4" t="s">
        <v>46</v>
      </c>
      <c r="M4">
        <v>995.25152678571396</v>
      </c>
      <c r="N4" t="s">
        <v>46</v>
      </c>
      <c r="O4">
        <v>1.34837468364666E-2</v>
      </c>
      <c r="P4" t="s">
        <v>45</v>
      </c>
      <c r="Q4">
        <v>88.661059384773395</v>
      </c>
      <c r="R4" t="s">
        <v>45</v>
      </c>
      <c r="S4">
        <v>0.95248550842500002</v>
      </c>
      <c r="T4">
        <v>0.75</v>
      </c>
      <c r="U4" t="s">
        <v>45</v>
      </c>
      <c r="V4">
        <v>0.96867170155500004</v>
      </c>
      <c r="W4" t="s">
        <v>45</v>
      </c>
      <c r="X4">
        <v>0.93501775442500001</v>
      </c>
      <c r="Y4" t="s">
        <v>45</v>
      </c>
      <c r="Z4">
        <v>0.95412926422199995</v>
      </c>
      <c r="AA4" t="s">
        <v>45</v>
      </c>
      <c r="AB4" s="2">
        <v>3.3216437478999998E-8</v>
      </c>
      <c r="AC4" t="s">
        <v>47</v>
      </c>
      <c r="AD4">
        <v>0</v>
      </c>
      <c r="AE4">
        <v>-2.0290178950800001E-4</v>
      </c>
      <c r="AF4" t="s">
        <v>45</v>
      </c>
      <c r="AG4">
        <v>0</v>
      </c>
      <c r="AH4">
        <v>-4.7137632568099999E-4</v>
      </c>
      <c r="AI4" t="s">
        <v>45</v>
      </c>
      <c r="AJ4" t="s">
        <v>49</v>
      </c>
      <c r="AK4">
        <v>0.51666118073400003</v>
      </c>
      <c r="AL4" t="s">
        <v>48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145</v>
      </c>
      <c r="B5" t="s">
        <v>43</v>
      </c>
      <c r="C5" s="1">
        <v>41438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62.234867622599999</v>
      </c>
      <c r="J5" t="s">
        <v>48</v>
      </c>
      <c r="K5">
        <v>14759376</v>
      </c>
      <c r="L5" t="s">
        <v>46</v>
      </c>
      <c r="M5">
        <v>877.44214285714202</v>
      </c>
      <c r="N5" t="s">
        <v>46</v>
      </c>
      <c r="O5">
        <v>5.2548075729634504E-3</v>
      </c>
      <c r="P5" t="s">
        <v>45</v>
      </c>
      <c r="Q5">
        <v>61.648634507146198</v>
      </c>
      <c r="R5" t="s">
        <v>48</v>
      </c>
      <c r="S5">
        <v>0.68298526536500004</v>
      </c>
      <c r="T5">
        <v>0.75</v>
      </c>
      <c r="U5" t="s">
        <v>48</v>
      </c>
      <c r="V5">
        <v>0.76560299069399995</v>
      </c>
      <c r="W5" t="s">
        <v>45</v>
      </c>
      <c r="X5">
        <v>0.58473319061200002</v>
      </c>
      <c r="Y5" t="s">
        <v>48</v>
      </c>
      <c r="Z5">
        <v>0.67793689645199995</v>
      </c>
      <c r="AA5" t="s">
        <v>45</v>
      </c>
      <c r="AB5" s="2">
        <v>5.4171634923399996E-57</v>
      </c>
      <c r="AC5" s="2">
        <v>1.5424898842999999E-86</v>
      </c>
      <c r="AD5">
        <v>28</v>
      </c>
      <c r="AE5">
        <v>-2.0629120489799998E-3</v>
      </c>
      <c r="AF5" t="s">
        <v>48</v>
      </c>
      <c r="AG5">
        <v>55</v>
      </c>
      <c r="AH5">
        <v>-3.3012416788400002E-3</v>
      </c>
      <c r="AI5" t="s">
        <v>48</v>
      </c>
      <c r="AJ5" t="s">
        <v>49</v>
      </c>
      <c r="AK5">
        <v>0.14999902390700001</v>
      </c>
      <c r="AL5" t="s">
        <v>48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154</v>
      </c>
      <c r="B6" t="s">
        <v>43</v>
      </c>
      <c r="C6" s="1">
        <v>41463</v>
      </c>
      <c r="D6">
        <v>151</v>
      </c>
      <c r="E6">
        <v>151</v>
      </c>
      <c r="F6" t="s">
        <v>87</v>
      </c>
      <c r="G6" t="s">
        <v>44</v>
      </c>
      <c r="H6" t="s">
        <v>87</v>
      </c>
      <c r="I6">
        <v>90.908223376500004</v>
      </c>
      <c r="J6" t="s">
        <v>45</v>
      </c>
      <c r="K6">
        <v>8144995</v>
      </c>
      <c r="L6" t="s">
        <v>155</v>
      </c>
      <c r="M6">
        <v>872.09134821428495</v>
      </c>
      <c r="N6" t="s">
        <v>155</v>
      </c>
      <c r="O6">
        <v>1.54554189110116E-2</v>
      </c>
      <c r="P6" t="s">
        <v>45</v>
      </c>
      <c r="Q6">
        <v>90.775721928299603</v>
      </c>
      <c r="R6" t="s">
        <v>45</v>
      </c>
      <c r="S6">
        <v>0.86589036698900002</v>
      </c>
      <c r="T6">
        <v>0.85</v>
      </c>
      <c r="U6" t="s">
        <v>45</v>
      </c>
      <c r="V6">
        <v>0.91798581836600002</v>
      </c>
      <c r="W6" t="s">
        <v>45</v>
      </c>
      <c r="X6">
        <v>0.81046673244699996</v>
      </c>
      <c r="Y6" t="s">
        <v>48</v>
      </c>
      <c r="Z6">
        <v>0.67793689645199995</v>
      </c>
      <c r="AA6" t="s">
        <v>45</v>
      </c>
      <c r="AB6" s="2">
        <v>9.6929261119699996E-19</v>
      </c>
      <c r="AC6" s="2">
        <v>6.9077934279499994E-114</v>
      </c>
      <c r="AD6">
        <v>0</v>
      </c>
      <c r="AE6">
        <v>-1.3571015497999999E-3</v>
      </c>
      <c r="AF6" t="s">
        <v>48</v>
      </c>
      <c r="AG6">
        <v>0</v>
      </c>
      <c r="AH6">
        <v>-3.0958249373699998E-3</v>
      </c>
      <c r="AI6" t="s">
        <v>48</v>
      </c>
      <c r="AJ6" t="s">
        <v>49</v>
      </c>
      <c r="AK6">
        <v>0.106613318042</v>
      </c>
      <c r="AL6" t="s">
        <v>48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 t="s">
        <v>44</v>
      </c>
      <c r="G7" t="s">
        <v>44</v>
      </c>
      <c r="H7" t="s">
        <v>44</v>
      </c>
      <c r="I7">
        <v>92.443883357100006</v>
      </c>
      <c r="J7" t="s">
        <v>45</v>
      </c>
      <c r="K7">
        <v>17107054</v>
      </c>
      <c r="L7" t="s">
        <v>46</v>
      </c>
      <c r="M7">
        <v>889.92175669642802</v>
      </c>
      <c r="N7" t="s">
        <v>46</v>
      </c>
      <c r="O7">
        <v>2.0942747685401698E-2</v>
      </c>
      <c r="P7" t="s">
        <v>45</v>
      </c>
      <c r="Q7">
        <v>92.346661389623705</v>
      </c>
      <c r="R7" t="s">
        <v>45</v>
      </c>
      <c r="S7">
        <v>0.95011791997999995</v>
      </c>
      <c r="T7">
        <v>0.75</v>
      </c>
      <c r="U7" t="s">
        <v>45</v>
      </c>
      <c r="V7">
        <v>0.96778228188299997</v>
      </c>
      <c r="W7" t="s">
        <v>45</v>
      </c>
      <c r="X7">
        <v>0.930939671154</v>
      </c>
      <c r="Y7" t="s">
        <v>45</v>
      </c>
      <c r="Z7">
        <v>0.84094804639099996</v>
      </c>
      <c r="AA7" t="s">
        <v>45</v>
      </c>
      <c r="AB7" s="2">
        <v>1.4736265394600001E-6</v>
      </c>
      <c r="AC7" t="s">
        <v>47</v>
      </c>
      <c r="AD7">
        <v>0</v>
      </c>
      <c r="AE7">
        <v>-2.89345969733E-4</v>
      </c>
      <c r="AF7" t="s">
        <v>45</v>
      </c>
      <c r="AG7">
        <v>1</v>
      </c>
      <c r="AH7">
        <v>-7.2346671826100002E-4</v>
      </c>
      <c r="AI7" t="s">
        <v>48</v>
      </c>
      <c r="AJ7" t="s">
        <v>49</v>
      </c>
      <c r="AK7">
        <v>0.59936566370400002</v>
      </c>
      <c r="AL7" t="s">
        <v>48</v>
      </c>
      <c r="AM7" t="s">
        <v>54</v>
      </c>
      <c r="AN7" t="s">
        <v>55</v>
      </c>
      <c r="AO7" t="s">
        <v>55</v>
      </c>
      <c r="AP7" t="s">
        <v>56</v>
      </c>
    </row>
    <row r="8" spans="1:42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 t="s">
        <v>44</v>
      </c>
      <c r="G8" t="s">
        <v>44</v>
      </c>
      <c r="H8" t="s">
        <v>44</v>
      </c>
      <c r="I8">
        <v>91.820241085899994</v>
      </c>
      <c r="J8" t="s">
        <v>45</v>
      </c>
      <c r="K8">
        <v>17818894</v>
      </c>
      <c r="L8" t="s">
        <v>46</v>
      </c>
      <c r="M8">
        <v>943.06403794642802</v>
      </c>
      <c r="N8" t="s">
        <v>46</v>
      </c>
      <c r="O8">
        <v>1.35314719962518E-2</v>
      </c>
      <c r="P8" t="s">
        <v>45</v>
      </c>
      <c r="Q8">
        <v>91.904264299948096</v>
      </c>
      <c r="R8" t="s">
        <v>45</v>
      </c>
      <c r="S8">
        <v>0.91658619107600003</v>
      </c>
      <c r="T8">
        <v>0.8</v>
      </c>
      <c r="U8" t="s">
        <v>45</v>
      </c>
      <c r="V8">
        <v>0.93843980982700004</v>
      </c>
      <c r="W8" t="s">
        <v>45</v>
      </c>
      <c r="X8">
        <v>0.893232452999</v>
      </c>
      <c r="Y8" t="s">
        <v>45</v>
      </c>
      <c r="Z8">
        <v>0.95412926422199995</v>
      </c>
      <c r="AA8" t="s">
        <v>45</v>
      </c>
      <c r="AB8" s="2">
        <v>2.3926409295499999E-11</v>
      </c>
      <c r="AC8" s="2">
        <v>3.6094936295899997E-18</v>
      </c>
      <c r="AD8">
        <v>0</v>
      </c>
      <c r="AE8">
        <v>-8.3727318194099995E-4</v>
      </c>
      <c r="AF8" t="s">
        <v>48</v>
      </c>
      <c r="AG8">
        <v>0</v>
      </c>
      <c r="AH8">
        <v>-9.5947852060500002E-4</v>
      </c>
      <c r="AI8" t="s">
        <v>48</v>
      </c>
      <c r="AJ8" t="s">
        <v>49</v>
      </c>
      <c r="AK8">
        <v>0.36674052335000001</v>
      </c>
      <c r="AL8" t="s">
        <v>48</v>
      </c>
      <c r="AM8" t="s">
        <v>84</v>
      </c>
      <c r="AN8" t="s">
        <v>84</v>
      </c>
      <c r="AO8" t="s">
        <v>51</v>
      </c>
      <c r="AP8" t="s">
        <v>56</v>
      </c>
    </row>
    <row r="9" spans="1:42" s="6" customFormat="1" x14ac:dyDescent="0.3">
      <c r="A9" s="6" t="s">
        <v>201</v>
      </c>
      <c r="B9" s="6" t="s">
        <v>43</v>
      </c>
      <c r="C9" s="7">
        <v>41675</v>
      </c>
      <c r="D9" s="6">
        <v>251</v>
      </c>
      <c r="E9" s="6">
        <v>251</v>
      </c>
      <c r="F9" s="6" t="s">
        <v>44</v>
      </c>
      <c r="G9" s="6" t="s">
        <v>44</v>
      </c>
      <c r="H9" s="6" t="s">
        <v>44</v>
      </c>
      <c r="I9" s="6">
        <v>96.230318401999995</v>
      </c>
      <c r="J9" s="6" t="s">
        <v>45</v>
      </c>
      <c r="K9" s="6">
        <v>10640092</v>
      </c>
      <c r="L9" s="6" t="s">
        <v>46</v>
      </c>
      <c r="M9" s="6">
        <v>549.85941294642805</v>
      </c>
      <c r="N9" s="6" t="s">
        <v>58</v>
      </c>
      <c r="O9" s="6">
        <v>1.55256157796338E-2</v>
      </c>
      <c r="P9" s="6" t="s">
        <v>45</v>
      </c>
      <c r="Q9" s="6">
        <v>96.242650567789894</v>
      </c>
      <c r="R9" s="6" t="s">
        <v>45</v>
      </c>
      <c r="S9" s="6">
        <v>0.77553678677000004</v>
      </c>
      <c r="T9" s="6">
        <v>0.75</v>
      </c>
      <c r="U9" s="6" t="s">
        <v>45</v>
      </c>
      <c r="V9" s="6">
        <v>0.82459213653600005</v>
      </c>
      <c r="W9" s="6" t="s">
        <v>45</v>
      </c>
      <c r="X9" s="6">
        <v>0.72319701604700004</v>
      </c>
      <c r="Y9" s="6" t="s">
        <v>48</v>
      </c>
      <c r="Z9" s="6">
        <v>0.84094804639099996</v>
      </c>
      <c r="AA9" s="6" t="s">
        <v>45</v>
      </c>
      <c r="AB9" s="11">
        <v>3.5805328044199999E-28</v>
      </c>
      <c r="AC9" s="11">
        <v>1.8115363591499999E-29</v>
      </c>
      <c r="AD9" s="6">
        <v>1</v>
      </c>
      <c r="AE9" s="6">
        <v>-2.3110886036E-3</v>
      </c>
      <c r="AF9" s="6" t="s">
        <v>48</v>
      </c>
      <c r="AG9" s="6">
        <v>65</v>
      </c>
      <c r="AH9" s="6">
        <v>-3.3538204254499999E-3</v>
      </c>
      <c r="AI9" s="6" t="s">
        <v>48</v>
      </c>
      <c r="AJ9" s="6" t="s">
        <v>104</v>
      </c>
      <c r="AK9" s="6">
        <v>0.112191947859</v>
      </c>
      <c r="AL9" s="6" t="s">
        <v>48</v>
      </c>
      <c r="AM9" s="6" t="s">
        <v>54</v>
      </c>
      <c r="AN9" s="6" t="s">
        <v>55</v>
      </c>
      <c r="AO9" s="6" t="s">
        <v>55</v>
      </c>
      <c r="AP9" t="s">
        <v>56</v>
      </c>
    </row>
    <row r="10" spans="1:42" x14ac:dyDescent="0.3">
      <c r="A10" t="s">
        <v>131</v>
      </c>
      <c r="B10" t="s">
        <v>43</v>
      </c>
      <c r="C10" s="1">
        <v>41793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80.639165880099995</v>
      </c>
      <c r="J10" t="s">
        <v>45</v>
      </c>
      <c r="K10">
        <v>20279789</v>
      </c>
      <c r="L10" t="s">
        <v>46</v>
      </c>
      <c r="M10">
        <v>1121.2902901785701</v>
      </c>
      <c r="N10" t="s">
        <v>49</v>
      </c>
      <c r="O10">
        <v>2.01848355625391E-2</v>
      </c>
      <c r="P10" t="s">
        <v>45</v>
      </c>
      <c r="Q10">
        <v>81.236311709565101</v>
      </c>
      <c r="R10" t="s">
        <v>48</v>
      </c>
      <c r="S10">
        <v>0.67262306505799996</v>
      </c>
      <c r="T10">
        <v>0.75</v>
      </c>
      <c r="U10" t="s">
        <v>48</v>
      </c>
      <c r="V10">
        <v>0.87095566662000001</v>
      </c>
      <c r="W10" t="s">
        <v>45</v>
      </c>
      <c r="X10">
        <v>0.46478391472000002</v>
      </c>
      <c r="Y10" t="s">
        <v>48</v>
      </c>
      <c r="Z10">
        <v>0.24079199341900001</v>
      </c>
      <c r="AA10" t="s">
        <v>45</v>
      </c>
      <c r="AB10">
        <v>0</v>
      </c>
      <c r="AC10">
        <v>0</v>
      </c>
      <c r="AD10">
        <v>0</v>
      </c>
      <c r="AE10">
        <v>-1.1434636640600001E-3</v>
      </c>
      <c r="AF10" t="s">
        <v>48</v>
      </c>
      <c r="AG10">
        <v>73</v>
      </c>
      <c r="AH10">
        <v>-3.3779059182099998E-3</v>
      </c>
      <c r="AI10" t="s">
        <v>48</v>
      </c>
      <c r="AJ10" t="s">
        <v>49</v>
      </c>
      <c r="AK10">
        <v>0.33214353136000002</v>
      </c>
      <c r="AL10" t="s">
        <v>48</v>
      </c>
      <c r="AM10" t="s">
        <v>54</v>
      </c>
      <c r="AN10" t="s">
        <v>55</v>
      </c>
      <c r="AO10" t="s">
        <v>55</v>
      </c>
      <c r="AP10" t="s">
        <v>56</v>
      </c>
    </row>
    <row r="11" spans="1:42" s="6" customFormat="1" x14ac:dyDescent="0.3">
      <c r="A11" s="6" t="s">
        <v>103</v>
      </c>
      <c r="B11" s="6" t="s">
        <v>64</v>
      </c>
      <c r="C11" s="7">
        <v>41810</v>
      </c>
      <c r="D11" s="6">
        <v>151</v>
      </c>
      <c r="E11" s="6">
        <v>151</v>
      </c>
      <c r="F11" s="6" t="s">
        <v>44</v>
      </c>
      <c r="G11" s="6" t="s">
        <v>44</v>
      </c>
      <c r="H11" s="6" t="s">
        <v>44</v>
      </c>
      <c r="I11" s="6">
        <v>95.2324443973</v>
      </c>
      <c r="J11" s="6" t="s">
        <v>45</v>
      </c>
      <c r="K11" s="6">
        <v>15895393</v>
      </c>
      <c r="L11" s="6" t="s">
        <v>46</v>
      </c>
      <c r="M11" s="6">
        <v>815.68105357142804</v>
      </c>
      <c r="N11" s="6" t="s">
        <v>58</v>
      </c>
      <c r="O11" s="6">
        <v>1.0792853127519601E-2</v>
      </c>
      <c r="P11" s="6" t="s">
        <v>45</v>
      </c>
      <c r="Q11" s="6">
        <v>95.191288588387195</v>
      </c>
      <c r="R11" s="6" t="s">
        <v>45</v>
      </c>
      <c r="S11" s="6">
        <v>0.92041321110499996</v>
      </c>
      <c r="T11" s="6">
        <v>0.8</v>
      </c>
      <c r="U11" s="6" t="s">
        <v>45</v>
      </c>
      <c r="V11" s="6">
        <v>0.96394147596099999</v>
      </c>
      <c r="W11" s="6" t="s">
        <v>45</v>
      </c>
      <c r="X11" s="6">
        <v>0.874681245838</v>
      </c>
      <c r="Y11" s="6" t="s">
        <v>45</v>
      </c>
      <c r="Z11" s="6">
        <v>0.358420132025</v>
      </c>
      <c r="AA11" s="6" t="s">
        <v>45</v>
      </c>
      <c r="AB11" s="11">
        <v>5.52482894439E-61</v>
      </c>
      <c r="AC11" s="6" t="s">
        <v>47</v>
      </c>
      <c r="AD11" s="6">
        <v>0</v>
      </c>
      <c r="AE11" s="6">
        <v>-4.1849794234000002E-4</v>
      </c>
      <c r="AF11" s="6" t="s">
        <v>45</v>
      </c>
      <c r="AG11" s="6">
        <v>0</v>
      </c>
      <c r="AH11" s="6">
        <v>-7.0598971023599997E-4</v>
      </c>
      <c r="AI11" s="6" t="s">
        <v>48</v>
      </c>
      <c r="AJ11" s="6" t="s">
        <v>104</v>
      </c>
      <c r="AK11" s="6">
        <v>0.41518298889999999</v>
      </c>
      <c r="AL11" s="6" t="s">
        <v>48</v>
      </c>
      <c r="AM11" s="6" t="s">
        <v>105</v>
      </c>
      <c r="AN11" s="6" t="s">
        <v>105</v>
      </c>
      <c r="AO11" s="6" t="s">
        <v>51</v>
      </c>
      <c r="AP11" t="s">
        <v>52</v>
      </c>
    </row>
    <row r="12" spans="1:42" x14ac:dyDescent="0.3">
      <c r="A12" t="s">
        <v>243</v>
      </c>
      <c r="B12" t="s">
        <v>43</v>
      </c>
      <c r="C12" s="1">
        <v>41815</v>
      </c>
      <c r="D12">
        <v>251</v>
      </c>
      <c r="E12">
        <v>251</v>
      </c>
      <c r="F12" t="s">
        <v>44</v>
      </c>
      <c r="G12" t="s">
        <v>44</v>
      </c>
      <c r="H12" t="s">
        <v>44</v>
      </c>
      <c r="I12">
        <v>93.699084513000003</v>
      </c>
      <c r="J12" t="s">
        <v>45</v>
      </c>
      <c r="K12">
        <v>12306226</v>
      </c>
      <c r="L12" t="s">
        <v>46</v>
      </c>
      <c r="M12">
        <v>638.31548437499998</v>
      </c>
      <c r="N12" t="s">
        <v>58</v>
      </c>
      <c r="O12">
        <v>1.59472145586372E-2</v>
      </c>
      <c r="P12" t="s">
        <v>45</v>
      </c>
      <c r="Q12">
        <v>93.551583221770699</v>
      </c>
      <c r="R12" t="s">
        <v>45</v>
      </c>
      <c r="S12">
        <v>0.80793739227100003</v>
      </c>
      <c r="T12">
        <v>0.75</v>
      </c>
      <c r="U12" t="s">
        <v>45</v>
      </c>
      <c r="V12">
        <v>0.83720870281199999</v>
      </c>
      <c r="W12" t="s">
        <v>45</v>
      </c>
      <c r="X12">
        <v>0.77401259009500001</v>
      </c>
      <c r="Y12" t="s">
        <v>45</v>
      </c>
      <c r="Z12">
        <v>0.95412926422199995</v>
      </c>
      <c r="AA12" t="s">
        <v>45</v>
      </c>
      <c r="AB12" s="2">
        <v>1.4460465646199999E-13</v>
      </c>
      <c r="AC12" t="s">
        <v>47</v>
      </c>
      <c r="AD12">
        <v>15</v>
      </c>
      <c r="AE12">
        <v>-2.3265981669600001E-3</v>
      </c>
      <c r="AF12" t="s">
        <v>48</v>
      </c>
      <c r="AG12">
        <v>34</v>
      </c>
      <c r="AH12">
        <v>-2.9216170435099999E-3</v>
      </c>
      <c r="AI12" t="s">
        <v>48</v>
      </c>
      <c r="AJ12" t="s">
        <v>49</v>
      </c>
      <c r="AK12">
        <v>0.121749473286</v>
      </c>
      <c r="AL12" t="s">
        <v>48</v>
      </c>
      <c r="AM12" t="s">
        <v>244</v>
      </c>
      <c r="AN12" t="s">
        <v>244</v>
      </c>
      <c r="AO12" t="s">
        <v>51</v>
      </c>
      <c r="AP12" t="s">
        <v>52</v>
      </c>
    </row>
    <row r="13" spans="1:42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 t="s">
        <v>44</v>
      </c>
      <c r="G13" t="s">
        <v>44</v>
      </c>
      <c r="H13" t="s">
        <v>44</v>
      </c>
      <c r="I13">
        <v>98.302602474099999</v>
      </c>
      <c r="J13" t="s">
        <v>45</v>
      </c>
      <c r="K13">
        <v>5446264</v>
      </c>
      <c r="L13" t="s">
        <v>46</v>
      </c>
      <c r="M13">
        <v>277.54199665178498</v>
      </c>
      <c r="N13" t="s">
        <v>58</v>
      </c>
      <c r="O13">
        <v>2.0978004672168302E-2</v>
      </c>
      <c r="P13" t="s">
        <v>45</v>
      </c>
      <c r="Q13">
        <v>98.426425880937501</v>
      </c>
      <c r="R13" t="s">
        <v>45</v>
      </c>
      <c r="S13">
        <v>0.94494933739200004</v>
      </c>
      <c r="T13">
        <v>0.8</v>
      </c>
      <c r="U13" t="s">
        <v>45</v>
      </c>
      <c r="V13">
        <v>0.95411807199999998</v>
      </c>
      <c r="W13" t="s">
        <v>45</v>
      </c>
      <c r="X13">
        <v>0.93542154197299998</v>
      </c>
      <c r="Y13" t="s">
        <v>45</v>
      </c>
      <c r="Z13">
        <v>0.99584488300200003</v>
      </c>
      <c r="AA13" t="s">
        <v>45</v>
      </c>
      <c r="AB13">
        <v>0.59300442794300001</v>
      </c>
      <c r="AC13">
        <v>7.7423022111899997E-2</v>
      </c>
      <c r="AD13">
        <v>0</v>
      </c>
      <c r="AE13">
        <v>-7.7434096466700002E-4</v>
      </c>
      <c r="AF13" t="s">
        <v>48</v>
      </c>
      <c r="AG13">
        <v>0</v>
      </c>
      <c r="AH13">
        <v>-7.5566711953499997E-4</v>
      </c>
      <c r="AI13" t="s">
        <v>48</v>
      </c>
      <c r="AJ13" t="s">
        <v>49</v>
      </c>
      <c r="AK13">
        <v>0.23315978056600001</v>
      </c>
      <c r="AL13" t="s">
        <v>48</v>
      </c>
      <c r="AM13" t="s">
        <v>224</v>
      </c>
      <c r="AN13" t="s">
        <v>51</v>
      </c>
      <c r="AO13" t="s">
        <v>224</v>
      </c>
      <c r="AP13" t="s">
        <v>607</v>
      </c>
    </row>
    <row r="14" spans="1:42" x14ac:dyDescent="0.3">
      <c r="A14" t="s">
        <v>102</v>
      </c>
      <c r="B14" t="s">
        <v>64</v>
      </c>
      <c r="C14" s="1">
        <v>41855</v>
      </c>
      <c r="D14">
        <v>251</v>
      </c>
      <c r="E14">
        <v>251</v>
      </c>
      <c r="F14" t="s">
        <v>44</v>
      </c>
      <c r="G14" t="s">
        <v>44</v>
      </c>
      <c r="H14" t="s">
        <v>44</v>
      </c>
      <c r="I14">
        <v>92.827780251099995</v>
      </c>
      <c r="J14" t="s">
        <v>45</v>
      </c>
      <c r="K14">
        <v>18236023</v>
      </c>
      <c r="L14" t="s">
        <v>46</v>
      </c>
      <c r="M14">
        <v>947.46307812500004</v>
      </c>
      <c r="N14" t="s">
        <v>46</v>
      </c>
      <c r="O14">
        <v>1.4242002276632399E-2</v>
      </c>
      <c r="P14" t="s">
        <v>45</v>
      </c>
      <c r="Q14">
        <v>92.547333370887003</v>
      </c>
      <c r="R14" t="s">
        <v>45</v>
      </c>
      <c r="S14">
        <v>0.75550786495300004</v>
      </c>
      <c r="T14">
        <v>0.75</v>
      </c>
      <c r="U14" t="s">
        <v>45</v>
      </c>
      <c r="V14">
        <v>0.79908693759100002</v>
      </c>
      <c r="W14" t="s">
        <v>45</v>
      </c>
      <c r="X14">
        <v>0.70632877534899996</v>
      </c>
      <c r="Y14" t="s">
        <v>48</v>
      </c>
      <c r="Z14">
        <v>0.84094804639099996</v>
      </c>
      <c r="AA14" t="s">
        <v>45</v>
      </c>
      <c r="AB14" s="2">
        <v>4.5789684139300001E-31</v>
      </c>
      <c r="AC14" t="s">
        <v>47</v>
      </c>
      <c r="AD14">
        <v>19</v>
      </c>
      <c r="AE14">
        <v>-2.55581199264E-3</v>
      </c>
      <c r="AF14" t="s">
        <v>48</v>
      </c>
      <c r="AG14">
        <v>41</v>
      </c>
      <c r="AH14">
        <v>-3.3381260851899999E-3</v>
      </c>
      <c r="AI14" t="s">
        <v>48</v>
      </c>
      <c r="AJ14" t="s">
        <v>49</v>
      </c>
      <c r="AK14">
        <v>0.156435379589</v>
      </c>
      <c r="AL14" t="s">
        <v>48</v>
      </c>
      <c r="AM14" t="s">
        <v>54</v>
      </c>
      <c r="AN14" t="s">
        <v>55</v>
      </c>
      <c r="AO14" t="s">
        <v>55</v>
      </c>
      <c r="AP14" t="s">
        <v>56</v>
      </c>
    </row>
    <row r="15" spans="1:42" x14ac:dyDescent="0.3">
      <c r="A15" t="s">
        <v>219</v>
      </c>
      <c r="B15" t="s">
        <v>64</v>
      </c>
      <c r="C15" s="1">
        <v>41887</v>
      </c>
      <c r="D15">
        <v>75</v>
      </c>
      <c r="E15">
        <v>75</v>
      </c>
      <c r="F15" t="s">
        <v>44</v>
      </c>
      <c r="G15" t="s">
        <v>44</v>
      </c>
      <c r="H15" t="s">
        <v>44</v>
      </c>
      <c r="I15">
        <v>90.001893655499998</v>
      </c>
      <c r="J15" t="s">
        <v>45</v>
      </c>
      <c r="K15">
        <v>23949422</v>
      </c>
      <c r="L15" t="s">
        <v>46</v>
      </c>
      <c r="M15">
        <v>1015.42399013157</v>
      </c>
      <c r="N15" t="s">
        <v>58</v>
      </c>
      <c r="O15">
        <v>5.5447666632614502E-2</v>
      </c>
      <c r="P15" t="s">
        <v>48</v>
      </c>
      <c r="Q15">
        <v>89.643767364161107</v>
      </c>
      <c r="R15" t="s">
        <v>45</v>
      </c>
      <c r="S15">
        <v>0.95624795417399999</v>
      </c>
      <c r="T15">
        <v>0.85</v>
      </c>
      <c r="U15" t="s">
        <v>45</v>
      </c>
      <c r="V15">
        <v>0.96176022174300002</v>
      </c>
      <c r="W15" t="s">
        <v>45</v>
      </c>
      <c r="X15">
        <v>0.95019188799900001</v>
      </c>
      <c r="Y15" t="s">
        <v>45</v>
      </c>
      <c r="Z15">
        <v>0.99584488300200003</v>
      </c>
      <c r="AA15" t="s">
        <v>45</v>
      </c>
      <c r="AB15">
        <v>0.99831059780700004</v>
      </c>
      <c r="AC15" t="s">
        <v>47</v>
      </c>
      <c r="AD15">
        <v>0</v>
      </c>
      <c r="AE15">
        <v>-4.2771141542100001E-4</v>
      </c>
      <c r="AF15" t="s">
        <v>45</v>
      </c>
      <c r="AG15">
        <v>0</v>
      </c>
      <c r="AH15">
        <v>-2.12450637624E-4</v>
      </c>
      <c r="AI15" t="s">
        <v>45</v>
      </c>
      <c r="AJ15" t="s">
        <v>49</v>
      </c>
      <c r="AK15">
        <v>0.47403567265500002</v>
      </c>
      <c r="AL15" t="s">
        <v>48</v>
      </c>
      <c r="AM15" t="s">
        <v>220</v>
      </c>
      <c r="AN15" t="s">
        <v>51</v>
      </c>
      <c r="AO15" t="s">
        <v>220</v>
      </c>
      <c r="AP15" t="s">
        <v>52</v>
      </c>
    </row>
    <row r="16" spans="1:42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 t="s">
        <v>44</v>
      </c>
      <c r="G16" t="s">
        <v>44</v>
      </c>
      <c r="H16" t="s">
        <v>44</v>
      </c>
      <c r="I16">
        <v>91.585863943500001</v>
      </c>
      <c r="J16" t="s">
        <v>45</v>
      </c>
      <c r="K16">
        <v>24528146</v>
      </c>
      <c r="L16" t="s">
        <v>46</v>
      </c>
      <c r="M16">
        <v>1028.5467993421</v>
      </c>
      <c r="N16" t="s">
        <v>58</v>
      </c>
      <c r="O16">
        <v>3.5153446587776201E-2</v>
      </c>
      <c r="P16" t="s">
        <v>45</v>
      </c>
      <c r="Q16">
        <v>91.523705966678506</v>
      </c>
      <c r="R16" t="s">
        <v>45</v>
      </c>
      <c r="S16">
        <v>0.96229100115800004</v>
      </c>
      <c r="T16">
        <v>0.85</v>
      </c>
      <c r="U16" t="s">
        <v>45</v>
      </c>
      <c r="V16">
        <v>0.96998559559599995</v>
      </c>
      <c r="W16" t="s">
        <v>45</v>
      </c>
      <c r="X16">
        <v>0.95452165307000003</v>
      </c>
      <c r="Y16" t="s">
        <v>45</v>
      </c>
      <c r="Z16">
        <v>0.84094804639099996</v>
      </c>
      <c r="AA16" t="s">
        <v>45</v>
      </c>
      <c r="AB16">
        <v>0.88947293559999996</v>
      </c>
      <c r="AC16" t="s">
        <v>47</v>
      </c>
      <c r="AD16">
        <v>0</v>
      </c>
      <c r="AE16">
        <v>-3.1376304540699999E-4</v>
      </c>
      <c r="AF16" t="s">
        <v>45</v>
      </c>
      <c r="AG16">
        <v>0</v>
      </c>
      <c r="AH16">
        <v>-1.66878767813E-4</v>
      </c>
      <c r="AI16" t="s">
        <v>45</v>
      </c>
      <c r="AJ16" t="s">
        <v>49</v>
      </c>
      <c r="AK16">
        <v>0.27665514792399998</v>
      </c>
      <c r="AL16" t="s">
        <v>48</v>
      </c>
      <c r="AM16" t="s">
        <v>82</v>
      </c>
      <c r="AN16" t="s">
        <v>82</v>
      </c>
      <c r="AO16" t="s">
        <v>51</v>
      </c>
      <c r="AP16" t="s">
        <v>607</v>
      </c>
    </row>
    <row r="17" spans="1:42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 t="s">
        <v>44</v>
      </c>
      <c r="G17" t="s">
        <v>44</v>
      </c>
      <c r="H17" t="s">
        <v>44</v>
      </c>
      <c r="I17">
        <v>94.974795481300006</v>
      </c>
      <c r="J17" t="s">
        <v>45</v>
      </c>
      <c r="K17">
        <v>15281418</v>
      </c>
      <c r="L17" t="s">
        <v>46</v>
      </c>
      <c r="M17">
        <v>794.70289062500001</v>
      </c>
      <c r="N17" t="s">
        <v>58</v>
      </c>
      <c r="O17">
        <v>3.1107559489697401E-2</v>
      </c>
      <c r="P17" t="s">
        <v>45</v>
      </c>
      <c r="Q17">
        <v>95.0898846903265</v>
      </c>
      <c r="R17" t="s">
        <v>45</v>
      </c>
      <c r="S17">
        <v>0.94073476520300003</v>
      </c>
      <c r="T17">
        <v>0.8</v>
      </c>
      <c r="U17" t="s">
        <v>45</v>
      </c>
      <c r="V17">
        <v>0.95744006312600005</v>
      </c>
      <c r="W17" t="s">
        <v>45</v>
      </c>
      <c r="X17">
        <v>0.92358854324899997</v>
      </c>
      <c r="Y17" t="s">
        <v>45</v>
      </c>
      <c r="Z17">
        <v>0.84094804639099996</v>
      </c>
      <c r="AA17" t="s">
        <v>45</v>
      </c>
      <c r="AB17" s="2">
        <v>1.9766344365600001E-8</v>
      </c>
      <c r="AC17" s="2">
        <v>4.7688654295199999E-23</v>
      </c>
      <c r="AD17">
        <v>0</v>
      </c>
      <c r="AE17">
        <v>-5.5662147327500001E-4</v>
      </c>
      <c r="AF17" t="s">
        <v>48</v>
      </c>
      <c r="AG17">
        <v>0</v>
      </c>
      <c r="AH17">
        <v>-6.2808220722399997E-4</v>
      </c>
      <c r="AI17" t="s">
        <v>48</v>
      </c>
      <c r="AJ17" t="s">
        <v>49</v>
      </c>
      <c r="AK17">
        <v>7.7865431319199999E-2</v>
      </c>
      <c r="AL17" t="s">
        <v>48</v>
      </c>
      <c r="AM17" t="s">
        <v>54</v>
      </c>
      <c r="AN17" t="s">
        <v>55</v>
      </c>
      <c r="AO17" t="s">
        <v>55</v>
      </c>
      <c r="AP17" t="s">
        <v>52</v>
      </c>
    </row>
    <row r="18" spans="1:42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97.325318025499996</v>
      </c>
      <c r="J18" t="s">
        <v>45</v>
      </c>
      <c r="K18">
        <v>9834883</v>
      </c>
      <c r="L18" t="s">
        <v>46</v>
      </c>
      <c r="M18">
        <v>502.44406473214201</v>
      </c>
      <c r="N18" t="s">
        <v>58</v>
      </c>
      <c r="O18">
        <v>4.9910670831006497E-2</v>
      </c>
      <c r="P18" t="s">
        <v>45</v>
      </c>
      <c r="Q18">
        <v>97.488672203397499</v>
      </c>
      <c r="R18" t="s">
        <v>45</v>
      </c>
      <c r="S18">
        <v>0.91482904007999999</v>
      </c>
      <c r="T18">
        <v>0.8</v>
      </c>
      <c r="U18" t="s">
        <v>45</v>
      </c>
      <c r="V18">
        <v>0.92801896882099999</v>
      </c>
      <c r="W18" t="s">
        <v>45</v>
      </c>
      <c r="X18">
        <v>0.90037790966599995</v>
      </c>
      <c r="Y18" t="s">
        <v>45</v>
      </c>
      <c r="Z18">
        <v>0.95412926422199995</v>
      </c>
      <c r="AA18" t="s">
        <v>45</v>
      </c>
      <c r="AB18">
        <v>1.52913199613E-4</v>
      </c>
      <c r="AC18">
        <v>0</v>
      </c>
      <c r="AD18">
        <v>0</v>
      </c>
      <c r="AE18">
        <v>-1.31995563116E-3</v>
      </c>
      <c r="AF18" t="s">
        <v>48</v>
      </c>
      <c r="AG18">
        <v>0</v>
      </c>
      <c r="AH18">
        <v>-1.47178238565E-3</v>
      </c>
      <c r="AI18" t="s">
        <v>48</v>
      </c>
      <c r="AJ18" t="s">
        <v>49</v>
      </c>
      <c r="AK18">
        <v>0.73681821448100004</v>
      </c>
      <c r="AL18" t="s">
        <v>48</v>
      </c>
      <c r="AM18" t="s">
        <v>54</v>
      </c>
      <c r="AN18" t="s">
        <v>55</v>
      </c>
      <c r="AO18" t="s">
        <v>55</v>
      </c>
      <c r="AP18" t="s">
        <v>52</v>
      </c>
    </row>
    <row r="19" spans="1:42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 t="s">
        <v>87</v>
      </c>
      <c r="G19" t="s">
        <v>44</v>
      </c>
      <c r="H19" t="s">
        <v>44</v>
      </c>
      <c r="I19">
        <v>94.983047151500003</v>
      </c>
      <c r="J19" t="s">
        <v>45</v>
      </c>
      <c r="K19">
        <v>14809543</v>
      </c>
      <c r="L19" t="s">
        <v>46</v>
      </c>
      <c r="M19">
        <v>762.93670312500001</v>
      </c>
      <c r="N19" t="s">
        <v>58</v>
      </c>
      <c r="O19">
        <v>1.8589336094100999E-2</v>
      </c>
      <c r="P19" t="s">
        <v>45</v>
      </c>
      <c r="Q19">
        <v>95.096371394553302</v>
      </c>
      <c r="R19" t="s">
        <v>45</v>
      </c>
      <c r="S19">
        <v>0.89378960013300002</v>
      </c>
      <c r="T19">
        <v>0.8</v>
      </c>
      <c r="U19" t="s">
        <v>45</v>
      </c>
      <c r="V19">
        <v>0.96311546910300005</v>
      </c>
      <c r="W19" t="s">
        <v>45</v>
      </c>
      <c r="X19">
        <v>0.829773623598</v>
      </c>
      <c r="Y19" t="s">
        <v>45</v>
      </c>
      <c r="Z19">
        <v>0.24079199341900001</v>
      </c>
      <c r="AA19" t="s">
        <v>45</v>
      </c>
      <c r="AB19" s="2">
        <v>2.41172417184E-86</v>
      </c>
      <c r="AC19" t="s">
        <v>47</v>
      </c>
      <c r="AD19">
        <v>0</v>
      </c>
      <c r="AE19">
        <v>-4.1911369545099999E-4</v>
      </c>
      <c r="AF19" t="s">
        <v>45</v>
      </c>
      <c r="AG19">
        <v>4</v>
      </c>
      <c r="AH19">
        <v>-4.2946049507000002E-4</v>
      </c>
      <c r="AI19" t="s">
        <v>45</v>
      </c>
      <c r="AJ19" t="s">
        <v>49</v>
      </c>
      <c r="AK19">
        <v>0.33496834902400002</v>
      </c>
      <c r="AL19" t="s">
        <v>48</v>
      </c>
      <c r="AM19" t="s">
        <v>54</v>
      </c>
      <c r="AN19" t="s">
        <v>55</v>
      </c>
      <c r="AO19" t="s">
        <v>55</v>
      </c>
      <c r="AP19" t="s">
        <v>52</v>
      </c>
    </row>
    <row r="20" spans="1:42" x14ac:dyDescent="0.3">
      <c r="A20" t="s">
        <v>228</v>
      </c>
      <c r="B20" t="s">
        <v>43</v>
      </c>
      <c r="C20" s="1">
        <v>41995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67.765325531000002</v>
      </c>
      <c r="J20" t="s">
        <v>48</v>
      </c>
      <c r="K20">
        <v>14253970</v>
      </c>
      <c r="L20" t="s">
        <v>46</v>
      </c>
      <c r="M20">
        <v>760.39198214285705</v>
      </c>
      <c r="N20" t="s">
        <v>58</v>
      </c>
      <c r="O20">
        <v>2.9815042274699399E-2</v>
      </c>
      <c r="P20" t="s">
        <v>45</v>
      </c>
      <c r="Q20">
        <v>68.187413630285107</v>
      </c>
      <c r="R20" t="s">
        <v>48</v>
      </c>
      <c r="S20">
        <v>0.82139368665300005</v>
      </c>
      <c r="T20">
        <v>0.8</v>
      </c>
      <c r="U20" t="s">
        <v>45</v>
      </c>
      <c r="V20">
        <v>0.85455654002100001</v>
      </c>
      <c r="W20" t="s">
        <v>45</v>
      </c>
      <c r="X20">
        <v>0.78426450468599995</v>
      </c>
      <c r="Y20" t="s">
        <v>48</v>
      </c>
      <c r="Z20">
        <v>0.95412926422199995</v>
      </c>
      <c r="AA20" t="s">
        <v>45</v>
      </c>
      <c r="AB20" s="2">
        <v>3.8282903709100004E-6</v>
      </c>
      <c r="AC20" t="s">
        <v>47</v>
      </c>
      <c r="AD20">
        <v>0</v>
      </c>
      <c r="AE20">
        <v>-2.12026257892E-3</v>
      </c>
      <c r="AF20" t="s">
        <v>48</v>
      </c>
      <c r="AG20">
        <v>11</v>
      </c>
      <c r="AH20">
        <v>-1.3536981139000001E-3</v>
      </c>
      <c r="AI20" t="s">
        <v>48</v>
      </c>
      <c r="AJ20" t="s">
        <v>49</v>
      </c>
      <c r="AK20">
        <v>0.272831581579</v>
      </c>
      <c r="AL20" t="s">
        <v>48</v>
      </c>
      <c r="AM20" t="s">
        <v>54</v>
      </c>
      <c r="AN20" t="s">
        <v>55</v>
      </c>
      <c r="AO20" t="s">
        <v>55</v>
      </c>
      <c r="AP20" t="s">
        <v>52</v>
      </c>
    </row>
    <row r="21" spans="1:42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94.817028142500007</v>
      </c>
      <c r="J21" t="s">
        <v>45</v>
      </c>
      <c r="K21">
        <v>15773684</v>
      </c>
      <c r="L21" t="s">
        <v>46</v>
      </c>
      <c r="M21">
        <v>797.53883035714205</v>
      </c>
      <c r="N21" t="s">
        <v>58</v>
      </c>
      <c r="O21">
        <v>2.85820035135287E-2</v>
      </c>
      <c r="P21" t="s">
        <v>45</v>
      </c>
      <c r="Q21">
        <v>94.989464038557003</v>
      </c>
      <c r="R21" t="s">
        <v>45</v>
      </c>
      <c r="S21">
        <v>0.92451490703000005</v>
      </c>
      <c r="T21">
        <v>0.8</v>
      </c>
      <c r="U21" t="s">
        <v>45</v>
      </c>
      <c r="V21">
        <v>0.93876459925699995</v>
      </c>
      <c r="W21" t="s">
        <v>45</v>
      </c>
      <c r="X21">
        <v>0.90862588826799995</v>
      </c>
      <c r="Y21" t="s">
        <v>45</v>
      </c>
      <c r="Z21">
        <v>0.99584488300200003</v>
      </c>
      <c r="AA21" t="s">
        <v>45</v>
      </c>
      <c r="AB21">
        <v>1.7877284389400001E-4</v>
      </c>
      <c r="AC21" s="2">
        <v>1.2387481366800001E-9</v>
      </c>
      <c r="AD21">
        <v>0</v>
      </c>
      <c r="AE21">
        <v>-9.0844951925400002E-4</v>
      </c>
      <c r="AF21" t="s">
        <v>48</v>
      </c>
      <c r="AG21">
        <v>0</v>
      </c>
      <c r="AH21">
        <v>-8.4941973780199996E-4</v>
      </c>
      <c r="AI21" t="s">
        <v>48</v>
      </c>
      <c r="AJ21" t="s">
        <v>49</v>
      </c>
      <c r="AK21">
        <v>0.205766766697</v>
      </c>
      <c r="AL21" t="s">
        <v>48</v>
      </c>
      <c r="AM21" t="s">
        <v>54</v>
      </c>
      <c r="AN21" t="s">
        <v>55</v>
      </c>
      <c r="AO21" t="s">
        <v>55</v>
      </c>
      <c r="AP21" t="s">
        <v>607</v>
      </c>
    </row>
    <row r="22" spans="1:42" x14ac:dyDescent="0.3">
      <c r="A22" t="s">
        <v>116</v>
      </c>
      <c r="B22" t="s">
        <v>43</v>
      </c>
      <c r="C22" s="1">
        <v>42018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77.826162641600007</v>
      </c>
      <c r="J22" t="s">
        <v>48</v>
      </c>
      <c r="K22">
        <v>20704375</v>
      </c>
      <c r="L22" t="s">
        <v>46</v>
      </c>
      <c r="M22">
        <v>1148.07579910714</v>
      </c>
      <c r="N22" t="s">
        <v>49</v>
      </c>
      <c r="O22">
        <v>2.4397120037052099E-2</v>
      </c>
      <c r="P22" t="s">
        <v>45</v>
      </c>
      <c r="Q22">
        <v>77.331533249025497</v>
      </c>
      <c r="R22" t="s">
        <v>48</v>
      </c>
      <c r="S22">
        <v>0.86380595140700001</v>
      </c>
      <c r="T22">
        <v>0.8</v>
      </c>
      <c r="U22" t="s">
        <v>45</v>
      </c>
      <c r="V22">
        <v>0.91949410442699997</v>
      </c>
      <c r="W22" t="s">
        <v>45</v>
      </c>
      <c r="X22">
        <v>0.81332998204600004</v>
      </c>
      <c r="Y22" t="s">
        <v>45</v>
      </c>
      <c r="Z22">
        <v>0.95412926422199995</v>
      </c>
      <c r="AA22" t="s">
        <v>45</v>
      </c>
      <c r="AB22" s="2">
        <v>2.6747955410399999E-38</v>
      </c>
      <c r="AC22" t="s">
        <v>47</v>
      </c>
      <c r="AD22">
        <v>0</v>
      </c>
      <c r="AE22">
        <v>-6.0681481785900004E-4</v>
      </c>
      <c r="AF22" t="s">
        <v>48</v>
      </c>
      <c r="AG22">
        <v>4</v>
      </c>
      <c r="AH22">
        <v>-5.7587109435700001E-4</v>
      </c>
      <c r="AI22" t="s">
        <v>48</v>
      </c>
      <c r="AJ22" t="s">
        <v>49</v>
      </c>
      <c r="AK22">
        <v>0.18923080488499999</v>
      </c>
      <c r="AL22" t="s">
        <v>48</v>
      </c>
      <c r="AM22" t="s">
        <v>117</v>
      </c>
      <c r="AN22" t="s">
        <v>117</v>
      </c>
      <c r="AO22" t="s">
        <v>51</v>
      </c>
      <c r="AP22" t="s">
        <v>52</v>
      </c>
    </row>
    <row r="23" spans="1:42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 t="s">
        <v>44</v>
      </c>
      <c r="G23" t="s">
        <v>44</v>
      </c>
      <c r="H23" t="s">
        <v>44</v>
      </c>
      <c r="I23">
        <v>86.297014865099996</v>
      </c>
      <c r="J23" t="s">
        <v>45</v>
      </c>
      <c r="K23">
        <v>14147272</v>
      </c>
      <c r="L23" t="s">
        <v>46</v>
      </c>
      <c r="M23">
        <v>752.80145312499997</v>
      </c>
      <c r="N23" t="s">
        <v>58</v>
      </c>
      <c r="O23">
        <v>4.0985689438995901E-2</v>
      </c>
      <c r="P23" t="s">
        <v>45</v>
      </c>
      <c r="Q23">
        <v>86.232202297347499</v>
      </c>
      <c r="R23" t="s">
        <v>45</v>
      </c>
      <c r="S23">
        <v>0.93361873969999998</v>
      </c>
      <c r="T23">
        <v>0.8</v>
      </c>
      <c r="U23" t="s">
        <v>45</v>
      </c>
      <c r="V23">
        <v>0.95794568958500004</v>
      </c>
      <c r="W23" t="s">
        <v>45</v>
      </c>
      <c r="X23">
        <v>0.917690722628</v>
      </c>
      <c r="Y23" t="s">
        <v>45</v>
      </c>
      <c r="Z23">
        <v>0.95412926422199995</v>
      </c>
      <c r="AA23" t="s">
        <v>45</v>
      </c>
      <c r="AB23">
        <v>2.72241379351E-2</v>
      </c>
      <c r="AC23" s="2">
        <v>4.5409067078899997E-7</v>
      </c>
      <c r="AD23">
        <v>0</v>
      </c>
      <c r="AE23">
        <v>-1.43260222712E-4</v>
      </c>
      <c r="AF23" t="s">
        <v>45</v>
      </c>
      <c r="AG23">
        <v>3</v>
      </c>
      <c r="AH23">
        <v>2.2031539779099999E-4</v>
      </c>
      <c r="AI23" t="s">
        <v>45</v>
      </c>
      <c r="AJ23" t="s">
        <v>49</v>
      </c>
      <c r="AK23">
        <v>0.37649279331500002</v>
      </c>
      <c r="AL23" t="s">
        <v>48</v>
      </c>
      <c r="AM23" t="s">
        <v>152</v>
      </c>
      <c r="AN23" t="s">
        <v>152</v>
      </c>
      <c r="AO23" t="s">
        <v>51</v>
      </c>
      <c r="AP23" t="s">
        <v>52</v>
      </c>
    </row>
    <row r="24" spans="1:42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 t="s">
        <v>44</v>
      </c>
      <c r="G24" t="s">
        <v>44</v>
      </c>
      <c r="H24" t="s">
        <v>87</v>
      </c>
      <c r="I24">
        <v>94.257089303100003</v>
      </c>
      <c r="J24" t="s">
        <v>45</v>
      </c>
      <c r="K24">
        <v>17854832</v>
      </c>
      <c r="L24" t="s">
        <v>46</v>
      </c>
      <c r="M24">
        <v>926.07816964285701</v>
      </c>
      <c r="N24" t="s">
        <v>46</v>
      </c>
      <c r="O24">
        <v>2.9510723389893401E-2</v>
      </c>
      <c r="P24" t="s">
        <v>45</v>
      </c>
      <c r="Q24">
        <v>94.343520031095807</v>
      </c>
      <c r="R24" t="s">
        <v>45</v>
      </c>
      <c r="S24">
        <v>0.932572833017</v>
      </c>
      <c r="T24">
        <v>0.8</v>
      </c>
      <c r="U24" t="s">
        <v>45</v>
      </c>
      <c r="V24">
        <v>0.95667638722000004</v>
      </c>
      <c r="W24" t="s">
        <v>45</v>
      </c>
      <c r="X24">
        <v>0.90691363080599996</v>
      </c>
      <c r="Y24" t="s">
        <v>45</v>
      </c>
      <c r="Z24">
        <v>0.67793689645199995</v>
      </c>
      <c r="AA24" t="s">
        <v>45</v>
      </c>
      <c r="AB24" s="2">
        <v>1.1007513319199999E-18</v>
      </c>
      <c r="AC24" s="2">
        <v>1.0312730944799999E-37</v>
      </c>
      <c r="AD24">
        <v>0</v>
      </c>
      <c r="AE24">
        <v>-5.4076023080300002E-4</v>
      </c>
      <c r="AF24" t="s">
        <v>48</v>
      </c>
      <c r="AG24">
        <v>0</v>
      </c>
      <c r="AH24">
        <v>-6.76488197081E-4</v>
      </c>
      <c r="AI24" t="s">
        <v>48</v>
      </c>
      <c r="AJ24" t="s">
        <v>49</v>
      </c>
      <c r="AK24">
        <v>0.23557912143900001</v>
      </c>
      <c r="AL24" t="s">
        <v>48</v>
      </c>
      <c r="AM24" t="s">
        <v>88</v>
      </c>
      <c r="AN24" t="s">
        <v>51</v>
      </c>
      <c r="AO24" t="s">
        <v>88</v>
      </c>
      <c r="AP24" t="s">
        <v>52</v>
      </c>
    </row>
    <row r="25" spans="1:42" x14ac:dyDescent="0.3">
      <c r="A25" t="s">
        <v>134</v>
      </c>
      <c r="B25" t="s">
        <v>43</v>
      </c>
      <c r="C25" s="1">
        <v>42034</v>
      </c>
      <c r="D25">
        <v>251</v>
      </c>
      <c r="E25">
        <v>251</v>
      </c>
      <c r="F25" t="s">
        <v>44</v>
      </c>
      <c r="G25" t="s">
        <v>44</v>
      </c>
      <c r="H25" t="s">
        <v>44</v>
      </c>
      <c r="I25">
        <v>81.278149427599999</v>
      </c>
      <c r="J25" t="s">
        <v>45</v>
      </c>
      <c r="K25">
        <v>23929178</v>
      </c>
      <c r="L25" t="s">
        <v>46</v>
      </c>
      <c r="M25">
        <v>1312.9896383928501</v>
      </c>
      <c r="N25" t="s">
        <v>135</v>
      </c>
      <c r="O25">
        <v>1.7971530512783999E-2</v>
      </c>
      <c r="P25" t="s">
        <v>45</v>
      </c>
      <c r="Q25">
        <v>81.133221488317105</v>
      </c>
      <c r="R25" t="s">
        <v>48</v>
      </c>
      <c r="S25">
        <v>0.66235564380900003</v>
      </c>
      <c r="T25">
        <v>0.75</v>
      </c>
      <c r="U25" t="s">
        <v>48</v>
      </c>
      <c r="V25">
        <v>0.70215580489399998</v>
      </c>
      <c r="W25" t="s">
        <v>48</v>
      </c>
      <c r="X25">
        <v>0.61961563796399999</v>
      </c>
      <c r="Y25" t="s">
        <v>48</v>
      </c>
      <c r="Z25">
        <v>0.84094804639099996</v>
      </c>
      <c r="AA25" t="s">
        <v>45</v>
      </c>
      <c r="AB25" s="2">
        <v>6.7473329589700003E-31</v>
      </c>
      <c r="AC25" t="s">
        <v>47</v>
      </c>
      <c r="AD25">
        <v>47</v>
      </c>
      <c r="AE25">
        <v>-3.3610509280899998E-3</v>
      </c>
      <c r="AF25" t="s">
        <v>48</v>
      </c>
      <c r="AG25">
        <v>64</v>
      </c>
      <c r="AH25">
        <v>-3.4493047011499999E-3</v>
      </c>
      <c r="AI25" t="s">
        <v>48</v>
      </c>
      <c r="AJ25" t="s">
        <v>49</v>
      </c>
      <c r="AK25">
        <v>0.31379849757400002</v>
      </c>
      <c r="AL25" t="s">
        <v>48</v>
      </c>
      <c r="AM25" t="s">
        <v>54</v>
      </c>
      <c r="AN25" t="s">
        <v>55</v>
      </c>
      <c r="AO25" t="s">
        <v>55</v>
      </c>
      <c r="AP25" t="s">
        <v>56</v>
      </c>
    </row>
    <row r="26" spans="1:42" x14ac:dyDescent="0.3">
      <c r="A26" t="s">
        <v>123</v>
      </c>
      <c r="B26" t="s">
        <v>64</v>
      </c>
      <c r="C26" s="1">
        <v>42040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87.571054829600001</v>
      </c>
      <c r="J26" t="s">
        <v>45</v>
      </c>
      <c r="K26">
        <v>18965301</v>
      </c>
      <c r="L26" t="s">
        <v>46</v>
      </c>
      <c r="M26">
        <v>1006.64499107142</v>
      </c>
      <c r="N26" t="s">
        <v>49</v>
      </c>
      <c r="O26">
        <v>1.9073556383678299E-2</v>
      </c>
      <c r="P26" t="s">
        <v>45</v>
      </c>
      <c r="Q26">
        <v>87.682247118405996</v>
      </c>
      <c r="R26" t="s">
        <v>45</v>
      </c>
      <c r="S26">
        <v>0.82979693521099995</v>
      </c>
      <c r="T26">
        <v>0.8</v>
      </c>
      <c r="U26" t="s">
        <v>45</v>
      </c>
      <c r="V26">
        <v>0.86630171253800003</v>
      </c>
      <c r="W26" t="s">
        <v>45</v>
      </c>
      <c r="X26">
        <v>0.79202212817999995</v>
      </c>
      <c r="Y26" t="s">
        <v>48</v>
      </c>
      <c r="Z26">
        <v>0.99584488300200003</v>
      </c>
      <c r="AA26" t="s">
        <v>45</v>
      </c>
      <c r="AB26" s="2">
        <v>1.5184064544899999E-12</v>
      </c>
      <c r="AC26" s="2">
        <v>8.2211200936499999E-115</v>
      </c>
      <c r="AD26">
        <v>0</v>
      </c>
      <c r="AE26">
        <v>-2.2136421374800001E-3</v>
      </c>
      <c r="AF26" t="s">
        <v>48</v>
      </c>
      <c r="AG26">
        <v>2</v>
      </c>
      <c r="AH26">
        <v>-1.8971800201000001E-3</v>
      </c>
      <c r="AI26" t="s">
        <v>48</v>
      </c>
      <c r="AJ26" t="s">
        <v>49</v>
      </c>
      <c r="AK26">
        <v>0.25962771866000001</v>
      </c>
      <c r="AL26" t="s">
        <v>48</v>
      </c>
      <c r="AM26" t="s">
        <v>124</v>
      </c>
      <c r="AN26" t="s">
        <v>124</v>
      </c>
      <c r="AO26" t="s">
        <v>51</v>
      </c>
      <c r="AP26" t="s">
        <v>52</v>
      </c>
    </row>
    <row r="27" spans="1:42" s="6" customFormat="1" x14ac:dyDescent="0.3">
      <c r="A27" s="6" t="s">
        <v>153</v>
      </c>
      <c r="B27" s="6" t="s">
        <v>43</v>
      </c>
      <c r="C27" s="7">
        <v>42055</v>
      </c>
      <c r="D27" s="6">
        <v>26</v>
      </c>
      <c r="E27" s="6">
        <v>26</v>
      </c>
      <c r="F27" s="6" t="s">
        <v>44</v>
      </c>
      <c r="G27" s="6" t="s">
        <v>44</v>
      </c>
      <c r="H27" s="6" t="s">
        <v>44</v>
      </c>
      <c r="I27" s="6">
        <v>11.2988503235</v>
      </c>
      <c r="J27" s="6" t="s">
        <v>48</v>
      </c>
      <c r="K27" s="6">
        <v>3422864</v>
      </c>
      <c r="L27" s="6" t="s">
        <v>46</v>
      </c>
      <c r="M27" s="6">
        <v>175.39784374999999</v>
      </c>
      <c r="N27" s="6" t="s">
        <v>58</v>
      </c>
      <c r="O27" s="6">
        <v>6.9387411080795297E-2</v>
      </c>
      <c r="P27" s="6" t="s">
        <v>48</v>
      </c>
      <c r="Q27" s="6">
        <v>0</v>
      </c>
      <c r="R27" s="6" t="s">
        <v>48</v>
      </c>
      <c r="S27" s="6">
        <v>0.63210862659699996</v>
      </c>
      <c r="T27" s="6">
        <v>0.9</v>
      </c>
      <c r="U27" s="6" t="s">
        <v>48</v>
      </c>
      <c r="V27" s="6">
        <v>0.88443959839999997</v>
      </c>
      <c r="W27" s="6" t="s">
        <v>48</v>
      </c>
      <c r="X27" s="6">
        <v>0.47034560486799998</v>
      </c>
      <c r="Y27" s="6" t="s">
        <v>48</v>
      </c>
      <c r="Z27" s="6">
        <v>0.95412926422199995</v>
      </c>
      <c r="AA27" s="6" t="s">
        <v>45</v>
      </c>
      <c r="AB27" s="11">
        <v>6.5681452972500002E-12</v>
      </c>
      <c r="AC27" s="11">
        <v>7.5094367227500002E-13</v>
      </c>
      <c r="AD27" s="6">
        <v>0</v>
      </c>
      <c r="AE27" s="6">
        <v>0</v>
      </c>
      <c r="AF27" s="6" t="s">
        <v>45</v>
      </c>
      <c r="AG27" s="6">
        <v>26</v>
      </c>
      <c r="AH27" s="6">
        <v>0</v>
      </c>
      <c r="AI27" s="6" t="s">
        <v>45</v>
      </c>
      <c r="AJ27" s="6" t="s">
        <v>104</v>
      </c>
      <c r="AK27" s="6">
        <v>0.64969692996200001</v>
      </c>
      <c r="AL27" s="6" t="s">
        <v>48</v>
      </c>
      <c r="AM27" s="6" t="s">
        <v>54</v>
      </c>
      <c r="AN27" s="6" t="s">
        <v>55</v>
      </c>
      <c r="AO27" s="6" t="s">
        <v>55</v>
      </c>
      <c r="AP27" t="s">
        <v>56</v>
      </c>
    </row>
    <row r="28" spans="1:42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 t="s">
        <v>44</v>
      </c>
      <c r="G28" t="s">
        <v>44</v>
      </c>
      <c r="H28" t="s">
        <v>44</v>
      </c>
      <c r="I28">
        <v>91.972252043599994</v>
      </c>
      <c r="J28" t="s">
        <v>45</v>
      </c>
      <c r="K28">
        <v>29954337</v>
      </c>
      <c r="L28" t="s">
        <v>46</v>
      </c>
      <c r="M28">
        <v>1225.6633684210501</v>
      </c>
      <c r="N28" t="s">
        <v>49</v>
      </c>
      <c r="O28">
        <v>1.93860488465144E-2</v>
      </c>
      <c r="P28" t="s">
        <v>45</v>
      </c>
      <c r="Q28">
        <v>91.981582020022103</v>
      </c>
      <c r="R28" t="s">
        <v>45</v>
      </c>
      <c r="S28">
        <v>0.96463537783800002</v>
      </c>
      <c r="T28">
        <v>0.85</v>
      </c>
      <c r="U28" t="s">
        <v>45</v>
      </c>
      <c r="V28">
        <v>0.97371817955200002</v>
      </c>
      <c r="W28" t="s">
        <v>45</v>
      </c>
      <c r="X28">
        <v>0.95481846295999995</v>
      </c>
      <c r="Y28" t="s">
        <v>45</v>
      </c>
      <c r="Z28">
        <v>0.84094804639099996</v>
      </c>
      <c r="AA28" t="s">
        <v>45</v>
      </c>
      <c r="AB28">
        <v>2.88424924735E-2</v>
      </c>
      <c r="AC28" s="2">
        <v>2.0570759886800001E-7</v>
      </c>
      <c r="AD28">
        <v>0</v>
      </c>
      <c r="AE28">
        <v>-3.0048679100300001E-4</v>
      </c>
      <c r="AF28" t="s">
        <v>45</v>
      </c>
      <c r="AG28">
        <v>0</v>
      </c>
      <c r="AH28">
        <v>-3.9374597758599998E-4</v>
      </c>
      <c r="AI28" t="s">
        <v>45</v>
      </c>
      <c r="AJ28" t="s">
        <v>49</v>
      </c>
      <c r="AK28">
        <v>0.18120459125300001</v>
      </c>
      <c r="AL28" t="s">
        <v>48</v>
      </c>
      <c r="AM28" t="s">
        <v>54</v>
      </c>
      <c r="AN28" t="s">
        <v>55</v>
      </c>
      <c r="AO28" t="s">
        <v>55</v>
      </c>
      <c r="AP28" t="s">
        <v>607</v>
      </c>
    </row>
    <row r="29" spans="1:42" x14ac:dyDescent="0.3">
      <c r="A29" t="s">
        <v>174</v>
      </c>
      <c r="B29" t="s">
        <v>64</v>
      </c>
      <c r="C29" s="1">
        <v>42062</v>
      </c>
      <c r="D29">
        <v>75</v>
      </c>
      <c r="E29">
        <v>75</v>
      </c>
      <c r="F29" t="s">
        <v>44</v>
      </c>
      <c r="G29" t="s">
        <v>44</v>
      </c>
      <c r="H29" t="s">
        <v>44</v>
      </c>
      <c r="I29">
        <v>90.294090972299998</v>
      </c>
      <c r="J29" t="s">
        <v>45</v>
      </c>
      <c r="K29">
        <v>25317785</v>
      </c>
      <c r="L29" t="s">
        <v>46</v>
      </c>
      <c r="M29">
        <v>1066.30071546052</v>
      </c>
      <c r="N29" t="s">
        <v>58</v>
      </c>
      <c r="O29">
        <v>7.6375225187212695E-2</v>
      </c>
      <c r="P29" t="s">
        <v>48</v>
      </c>
      <c r="Q29">
        <v>90.519430811575504</v>
      </c>
      <c r="R29" t="s">
        <v>45</v>
      </c>
      <c r="S29">
        <v>0.95731592498399998</v>
      </c>
      <c r="T29">
        <v>0.85</v>
      </c>
      <c r="U29" t="s">
        <v>45</v>
      </c>
      <c r="V29">
        <v>0.96949651111500001</v>
      </c>
      <c r="W29" t="s">
        <v>45</v>
      </c>
      <c r="X29">
        <v>0.94387513757599995</v>
      </c>
      <c r="Y29" t="s">
        <v>45</v>
      </c>
      <c r="Z29">
        <v>0.84094804639099996</v>
      </c>
      <c r="AA29" t="s">
        <v>45</v>
      </c>
      <c r="AB29">
        <v>2.3737066265599998E-3</v>
      </c>
      <c r="AC29" t="s">
        <v>47</v>
      </c>
      <c r="AD29">
        <v>0</v>
      </c>
      <c r="AE29">
        <v>-2.72832275225E-4</v>
      </c>
      <c r="AF29" t="s">
        <v>45</v>
      </c>
      <c r="AG29">
        <v>0</v>
      </c>
      <c r="AH29">
        <v>-3.8603187877300001E-4</v>
      </c>
      <c r="AI29" t="s">
        <v>45</v>
      </c>
      <c r="AJ29" t="s">
        <v>49</v>
      </c>
      <c r="AK29">
        <v>0.80446787097399997</v>
      </c>
      <c r="AL29" t="s">
        <v>48</v>
      </c>
      <c r="AM29" t="s">
        <v>175</v>
      </c>
      <c r="AN29" t="s">
        <v>51</v>
      </c>
      <c r="AO29" t="s">
        <v>175</v>
      </c>
      <c r="AP29" t="s">
        <v>607</v>
      </c>
    </row>
    <row r="30" spans="1:42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86.484709041499997</v>
      </c>
      <c r="J30" t="s">
        <v>45</v>
      </c>
      <c r="K30">
        <v>20383236</v>
      </c>
      <c r="L30" t="s">
        <v>46</v>
      </c>
      <c r="M30">
        <v>1091.5583616071399</v>
      </c>
      <c r="N30" t="s">
        <v>49</v>
      </c>
      <c r="O30">
        <v>9.1316601029124405E-3</v>
      </c>
      <c r="P30" t="s">
        <v>45</v>
      </c>
      <c r="Q30">
        <v>86.422883154965504</v>
      </c>
      <c r="R30" t="s">
        <v>45</v>
      </c>
      <c r="S30">
        <v>0.87940379503800004</v>
      </c>
      <c r="T30">
        <v>0.8</v>
      </c>
      <c r="U30" t="s">
        <v>45</v>
      </c>
      <c r="V30">
        <v>0.92333285662700004</v>
      </c>
      <c r="W30" t="s">
        <v>45</v>
      </c>
      <c r="X30">
        <v>0.83429361050899997</v>
      </c>
      <c r="Y30" t="s">
        <v>45</v>
      </c>
      <c r="Z30">
        <v>0.95412926422199995</v>
      </c>
      <c r="AA30" t="s">
        <v>45</v>
      </c>
      <c r="AB30" s="2">
        <v>4.0711368680899998E-39</v>
      </c>
      <c r="AC30" s="2">
        <v>8.1750098814099997E-86</v>
      </c>
      <c r="AD30">
        <v>0</v>
      </c>
      <c r="AE30">
        <v>-8.5422092404699999E-4</v>
      </c>
      <c r="AF30" t="s">
        <v>48</v>
      </c>
      <c r="AG30">
        <v>0</v>
      </c>
      <c r="AH30">
        <v>-8.0078653309699997E-4</v>
      </c>
      <c r="AI30" t="s">
        <v>48</v>
      </c>
      <c r="AJ30" t="s">
        <v>49</v>
      </c>
      <c r="AK30">
        <v>0.50664371193900004</v>
      </c>
      <c r="AL30" t="s">
        <v>48</v>
      </c>
      <c r="AM30" t="s">
        <v>54</v>
      </c>
      <c r="AN30" t="s">
        <v>55</v>
      </c>
      <c r="AO30" t="s">
        <v>55</v>
      </c>
      <c r="AP30" t="s">
        <v>52</v>
      </c>
    </row>
    <row r="31" spans="1:42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 t="s">
        <v>44</v>
      </c>
      <c r="G31" t="s">
        <v>44</v>
      </c>
      <c r="H31" t="s">
        <v>44</v>
      </c>
      <c r="I31">
        <v>94.106018551600002</v>
      </c>
      <c r="J31" t="s">
        <v>45</v>
      </c>
      <c r="K31">
        <v>26017554</v>
      </c>
      <c r="L31" t="s">
        <v>46</v>
      </c>
      <c r="M31">
        <v>1059.91670394736</v>
      </c>
      <c r="N31" t="s">
        <v>58</v>
      </c>
      <c r="O31">
        <v>2.1419649288924002E-2</v>
      </c>
      <c r="P31" t="s">
        <v>45</v>
      </c>
      <c r="Q31">
        <v>94.168998337677905</v>
      </c>
      <c r="R31" t="s">
        <v>45</v>
      </c>
      <c r="S31">
        <v>0.970083627073</v>
      </c>
      <c r="T31">
        <v>0.85</v>
      </c>
      <c r="U31" t="s">
        <v>45</v>
      </c>
      <c r="V31">
        <v>0.97848799468199998</v>
      </c>
      <c r="W31" t="s">
        <v>45</v>
      </c>
      <c r="X31">
        <v>0.96173280957399998</v>
      </c>
      <c r="Y31" t="s">
        <v>45</v>
      </c>
      <c r="Z31">
        <v>0.84094804639099996</v>
      </c>
      <c r="AA31" t="s">
        <v>45</v>
      </c>
      <c r="AB31">
        <v>7.8514882983700005E-2</v>
      </c>
      <c r="AC31">
        <v>2.97151105089E-4</v>
      </c>
      <c r="AD31">
        <v>0</v>
      </c>
      <c r="AE31">
        <v>-2.8625075810799998E-4</v>
      </c>
      <c r="AF31" t="s">
        <v>45</v>
      </c>
      <c r="AG31">
        <v>0</v>
      </c>
      <c r="AH31">
        <v>-2.3865729131E-4</v>
      </c>
      <c r="AI31" t="s">
        <v>45</v>
      </c>
      <c r="AJ31" t="s">
        <v>49</v>
      </c>
      <c r="AK31">
        <v>0.204045784127</v>
      </c>
      <c r="AL31" t="s">
        <v>48</v>
      </c>
      <c r="AM31" t="s">
        <v>250</v>
      </c>
      <c r="AN31" t="s">
        <v>250</v>
      </c>
      <c r="AO31" t="s">
        <v>51</v>
      </c>
      <c r="AP31" t="s">
        <v>607</v>
      </c>
    </row>
    <row r="32" spans="1:42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 t="s">
        <v>44</v>
      </c>
      <c r="G32" t="s">
        <v>44</v>
      </c>
      <c r="H32" t="s">
        <v>44</v>
      </c>
      <c r="I32">
        <v>91.395465459600004</v>
      </c>
      <c r="J32" t="s">
        <v>45</v>
      </c>
      <c r="K32">
        <v>24975924</v>
      </c>
      <c r="L32" t="s">
        <v>46</v>
      </c>
      <c r="M32">
        <v>1049.1582779605201</v>
      </c>
      <c r="N32" t="s">
        <v>58</v>
      </c>
      <c r="O32">
        <v>6.7807853529107901E-3</v>
      </c>
      <c r="P32" t="s">
        <v>45</v>
      </c>
      <c r="Q32">
        <v>91.296953656128693</v>
      </c>
      <c r="R32" t="s">
        <v>45</v>
      </c>
      <c r="S32">
        <v>0.95123587059799997</v>
      </c>
      <c r="T32">
        <v>0.85</v>
      </c>
      <c r="U32" t="s">
        <v>45</v>
      </c>
      <c r="V32">
        <v>0.97009871586700003</v>
      </c>
      <c r="W32" t="s">
        <v>45</v>
      </c>
      <c r="X32">
        <v>0.93153082731500003</v>
      </c>
      <c r="Y32" t="s">
        <v>45</v>
      </c>
      <c r="Z32">
        <v>0.95412926422199995</v>
      </c>
      <c r="AA32" t="s">
        <v>45</v>
      </c>
      <c r="AB32" s="2">
        <v>3.4326776294999998E-7</v>
      </c>
      <c r="AC32" t="s">
        <v>47</v>
      </c>
      <c r="AD32">
        <v>0</v>
      </c>
      <c r="AE32">
        <v>-4.0766174282399998E-4</v>
      </c>
      <c r="AF32" t="s">
        <v>45</v>
      </c>
      <c r="AG32">
        <v>0</v>
      </c>
      <c r="AH32">
        <v>-8.2529294513500003E-4</v>
      </c>
      <c r="AI32" t="s">
        <v>48</v>
      </c>
      <c r="AJ32" t="s">
        <v>49</v>
      </c>
      <c r="AK32">
        <v>0.17399200122299999</v>
      </c>
      <c r="AL32" t="s">
        <v>48</v>
      </c>
      <c r="AM32" t="s">
        <v>54</v>
      </c>
      <c r="AN32" t="s">
        <v>55</v>
      </c>
      <c r="AO32" t="s">
        <v>55</v>
      </c>
      <c r="AP32" t="s">
        <v>607</v>
      </c>
    </row>
    <row r="33" spans="1:42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94.5095894273</v>
      </c>
      <c r="J33" t="s">
        <v>45</v>
      </c>
      <c r="K33">
        <v>17647098</v>
      </c>
      <c r="L33" t="s">
        <v>46</v>
      </c>
      <c r="M33">
        <v>906.64631250000002</v>
      </c>
      <c r="N33" t="s">
        <v>46</v>
      </c>
      <c r="O33">
        <v>1.7227968461187699E-2</v>
      </c>
      <c r="P33" t="s">
        <v>45</v>
      </c>
      <c r="Q33">
        <v>93.728229908861607</v>
      </c>
      <c r="R33" t="s">
        <v>45</v>
      </c>
      <c r="S33">
        <v>0.94212906426900001</v>
      </c>
      <c r="T33">
        <v>0.8</v>
      </c>
      <c r="U33" t="s">
        <v>45</v>
      </c>
      <c r="V33">
        <v>0.959504039393</v>
      </c>
      <c r="W33" t="s">
        <v>45</v>
      </c>
      <c r="X33">
        <v>0.92420306873299995</v>
      </c>
      <c r="Y33" t="s">
        <v>45</v>
      </c>
      <c r="Z33">
        <v>0.67793689645199995</v>
      </c>
      <c r="AA33" t="s">
        <v>45</v>
      </c>
      <c r="AB33" s="2">
        <v>2.7477950101499999E-10</v>
      </c>
      <c r="AC33" t="s">
        <v>47</v>
      </c>
      <c r="AD33">
        <v>0</v>
      </c>
      <c r="AE33">
        <v>-5.1187844460300004E-4</v>
      </c>
      <c r="AF33" t="s">
        <v>48</v>
      </c>
      <c r="AG33">
        <v>0</v>
      </c>
      <c r="AH33">
        <v>-6.01539202695E-4</v>
      </c>
      <c r="AI33" t="s">
        <v>48</v>
      </c>
      <c r="AJ33" t="s">
        <v>49</v>
      </c>
      <c r="AK33">
        <v>0.115777719971</v>
      </c>
      <c r="AL33" t="s">
        <v>48</v>
      </c>
      <c r="AM33" t="s">
        <v>54</v>
      </c>
      <c r="AN33" t="s">
        <v>55</v>
      </c>
      <c r="AO33" t="s">
        <v>55</v>
      </c>
      <c r="AP33" t="s">
        <v>52</v>
      </c>
    </row>
    <row r="34" spans="1:42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 t="s">
        <v>44</v>
      </c>
      <c r="G34" t="s">
        <v>44</v>
      </c>
      <c r="H34" t="s">
        <v>44</v>
      </c>
      <c r="I34">
        <v>93.044329689799994</v>
      </c>
      <c r="J34" t="s">
        <v>45</v>
      </c>
      <c r="K34">
        <v>26726137</v>
      </c>
      <c r="L34" t="s">
        <v>46</v>
      </c>
      <c r="M34">
        <v>1096.11976644736</v>
      </c>
      <c r="N34" t="s">
        <v>58</v>
      </c>
      <c r="O34">
        <v>2.5085445559048201E-2</v>
      </c>
      <c r="P34" t="s">
        <v>45</v>
      </c>
      <c r="Q34">
        <v>93.5237529823751</v>
      </c>
      <c r="R34" t="s">
        <v>45</v>
      </c>
      <c r="S34">
        <v>0.96479387281100004</v>
      </c>
      <c r="T34">
        <v>0.85</v>
      </c>
      <c r="U34" t="s">
        <v>45</v>
      </c>
      <c r="V34">
        <v>0.97449138771300003</v>
      </c>
      <c r="W34" t="s">
        <v>45</v>
      </c>
      <c r="X34">
        <v>0.95450933892900003</v>
      </c>
      <c r="Y34" t="s">
        <v>45</v>
      </c>
      <c r="Z34">
        <v>0.84094804639099996</v>
      </c>
      <c r="AA34" t="s">
        <v>45</v>
      </c>
      <c r="AB34">
        <v>4.7651333601199997E-2</v>
      </c>
      <c r="AC34">
        <v>7.6142319618400004E-4</v>
      </c>
      <c r="AD34">
        <v>0</v>
      </c>
      <c r="AE34">
        <v>-3.4315153578900001E-4</v>
      </c>
      <c r="AF34" t="s">
        <v>45</v>
      </c>
      <c r="AG34">
        <v>0</v>
      </c>
      <c r="AH34">
        <v>-2.5608793993100001E-4</v>
      </c>
      <c r="AI34" t="s">
        <v>45</v>
      </c>
      <c r="AJ34" t="s">
        <v>49</v>
      </c>
      <c r="AK34">
        <v>0.61699585309899996</v>
      </c>
      <c r="AL34" t="s">
        <v>48</v>
      </c>
      <c r="AM34" t="s">
        <v>54</v>
      </c>
      <c r="AN34" t="s">
        <v>55</v>
      </c>
      <c r="AO34" t="s">
        <v>55</v>
      </c>
      <c r="AP34" t="s">
        <v>607</v>
      </c>
    </row>
    <row r="35" spans="1:42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 t="s">
        <v>44</v>
      </c>
      <c r="G35" t="s">
        <v>44</v>
      </c>
      <c r="H35" t="s">
        <v>44</v>
      </c>
      <c r="I35">
        <v>92.892809563699998</v>
      </c>
      <c r="J35" t="s">
        <v>45</v>
      </c>
      <c r="K35">
        <v>28292154</v>
      </c>
      <c r="L35" t="s">
        <v>46</v>
      </c>
      <c r="M35">
        <v>1150.8931052631499</v>
      </c>
      <c r="N35" t="s">
        <v>46</v>
      </c>
      <c r="O35">
        <v>1.6395715145574499E-2</v>
      </c>
      <c r="P35" t="s">
        <v>45</v>
      </c>
      <c r="Q35">
        <v>92.993351694766602</v>
      </c>
      <c r="R35" t="s">
        <v>45</v>
      </c>
      <c r="S35">
        <v>0.96862785010300001</v>
      </c>
      <c r="T35">
        <v>0.85</v>
      </c>
      <c r="U35" t="s">
        <v>45</v>
      </c>
      <c r="V35">
        <v>0.97441155593899997</v>
      </c>
      <c r="W35" t="s">
        <v>45</v>
      </c>
      <c r="X35">
        <v>0.962599678578</v>
      </c>
      <c r="Y35" t="s">
        <v>45</v>
      </c>
      <c r="Z35">
        <v>0.95412926422199995</v>
      </c>
      <c r="AA35" t="s">
        <v>45</v>
      </c>
      <c r="AB35">
        <v>0.97963427296299999</v>
      </c>
      <c r="AC35" t="s">
        <v>47</v>
      </c>
      <c r="AD35">
        <v>0</v>
      </c>
      <c r="AE35">
        <v>-3.0201877252900001E-4</v>
      </c>
      <c r="AF35" t="s">
        <v>45</v>
      </c>
      <c r="AG35">
        <v>0</v>
      </c>
      <c r="AH35">
        <v>-1.7630621364700001E-4</v>
      </c>
      <c r="AI35" t="s">
        <v>45</v>
      </c>
      <c r="AJ35" t="s">
        <v>49</v>
      </c>
      <c r="AK35">
        <v>0.27086772300299999</v>
      </c>
      <c r="AL35" t="s">
        <v>48</v>
      </c>
      <c r="AM35" t="s">
        <v>54</v>
      </c>
      <c r="AN35" t="s">
        <v>55</v>
      </c>
      <c r="AO35" t="s">
        <v>55</v>
      </c>
      <c r="AP35" t="s">
        <v>607</v>
      </c>
    </row>
    <row r="36" spans="1:42" s="6" customFormat="1" x14ac:dyDescent="0.3">
      <c r="A36" s="6" t="s">
        <v>143</v>
      </c>
      <c r="B36" s="6" t="s">
        <v>43</v>
      </c>
      <c r="C36" s="7">
        <v>42095</v>
      </c>
      <c r="D36" s="6">
        <v>151</v>
      </c>
      <c r="E36" s="6">
        <v>151</v>
      </c>
      <c r="F36" s="6" t="s">
        <v>44</v>
      </c>
      <c r="G36" s="6" t="s">
        <v>44</v>
      </c>
      <c r="H36" s="6" t="s">
        <v>44</v>
      </c>
      <c r="I36" s="6">
        <v>90.449370231100005</v>
      </c>
      <c r="J36" s="6" t="s">
        <v>45</v>
      </c>
      <c r="K36" s="6">
        <v>18801773</v>
      </c>
      <c r="L36" s="6" t="s">
        <v>46</v>
      </c>
      <c r="M36" s="6">
        <v>986.68171651785701</v>
      </c>
      <c r="N36" s="6" t="s">
        <v>46</v>
      </c>
      <c r="O36" s="6">
        <v>2.9182373238638599E-2</v>
      </c>
      <c r="P36" s="6" t="s">
        <v>45</v>
      </c>
      <c r="Q36" s="6">
        <v>90.759123268003194</v>
      </c>
      <c r="R36" s="6" t="s">
        <v>45</v>
      </c>
      <c r="S36" s="6">
        <v>0.840103937144</v>
      </c>
      <c r="T36" s="6">
        <v>0.8</v>
      </c>
      <c r="U36" s="6" t="s">
        <v>45</v>
      </c>
      <c r="V36" s="6">
        <v>0.87194634419799999</v>
      </c>
      <c r="W36" s="6" t="s">
        <v>45</v>
      </c>
      <c r="X36" s="6">
        <v>0.80659192714899997</v>
      </c>
      <c r="Y36" s="6" t="s">
        <v>45</v>
      </c>
      <c r="Z36" s="6">
        <v>0.99584488300200003</v>
      </c>
      <c r="AA36" s="6" t="s">
        <v>45</v>
      </c>
      <c r="AB36" s="11">
        <v>6.8105156460000005E-11</v>
      </c>
      <c r="AC36" s="11">
        <v>1.2646067283499999E-33</v>
      </c>
      <c r="AD36" s="6">
        <v>0</v>
      </c>
      <c r="AE36" s="6">
        <v>-2.2957459632899999E-3</v>
      </c>
      <c r="AF36" s="6" t="s">
        <v>48</v>
      </c>
      <c r="AG36" s="6">
        <v>6</v>
      </c>
      <c r="AH36" s="6">
        <v>-2.2223924826E-3</v>
      </c>
      <c r="AI36" s="6" t="s">
        <v>48</v>
      </c>
      <c r="AJ36" s="6" t="s">
        <v>104</v>
      </c>
      <c r="AK36" s="6">
        <v>2.2560796772699998</v>
      </c>
      <c r="AL36" s="6" t="s">
        <v>48</v>
      </c>
      <c r="AM36" s="6" t="s">
        <v>144</v>
      </c>
      <c r="AN36" s="6" t="s">
        <v>51</v>
      </c>
      <c r="AO36" s="6" t="s">
        <v>144</v>
      </c>
      <c r="AP36" t="s">
        <v>607</v>
      </c>
    </row>
    <row r="37" spans="1:42" x14ac:dyDescent="0.3">
      <c r="A37" t="s">
        <v>203</v>
      </c>
      <c r="B37" t="s">
        <v>43</v>
      </c>
      <c r="C37" s="1">
        <v>42101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86.005275961400002</v>
      </c>
      <c r="J37" t="s">
        <v>45</v>
      </c>
      <c r="K37">
        <v>20081955</v>
      </c>
      <c r="L37" t="s">
        <v>46</v>
      </c>
      <c r="M37">
        <v>1075.42610267857</v>
      </c>
      <c r="N37" t="s">
        <v>49</v>
      </c>
      <c r="O37">
        <v>3.1950848405989503E-2</v>
      </c>
      <c r="P37" t="s">
        <v>45</v>
      </c>
      <c r="Q37">
        <v>86.146626495602007</v>
      </c>
      <c r="R37" t="s">
        <v>45</v>
      </c>
      <c r="S37">
        <v>0.80060118664900004</v>
      </c>
      <c r="T37">
        <v>0.8</v>
      </c>
      <c r="U37" t="s">
        <v>45</v>
      </c>
      <c r="V37">
        <v>0.85190015560800003</v>
      </c>
      <c r="W37" t="s">
        <v>45</v>
      </c>
      <c r="X37">
        <v>0.74787998307699999</v>
      </c>
      <c r="Y37" t="s">
        <v>48</v>
      </c>
      <c r="Z37">
        <v>0.95412926422199995</v>
      </c>
      <c r="AA37" t="s">
        <v>45</v>
      </c>
      <c r="AB37" s="2">
        <v>6.3801776910300001E-32</v>
      </c>
      <c r="AC37" t="s">
        <v>47</v>
      </c>
      <c r="AD37">
        <v>0</v>
      </c>
      <c r="AE37">
        <v>-2.36896176924E-3</v>
      </c>
      <c r="AF37" t="s">
        <v>48</v>
      </c>
      <c r="AG37">
        <v>12</v>
      </c>
      <c r="AH37">
        <v>-1.85402107668E-3</v>
      </c>
      <c r="AI37" t="s">
        <v>48</v>
      </c>
      <c r="AJ37" t="s">
        <v>49</v>
      </c>
      <c r="AK37">
        <v>0.62038951505700002</v>
      </c>
      <c r="AL37" t="s">
        <v>48</v>
      </c>
      <c r="AM37" t="s">
        <v>54</v>
      </c>
      <c r="AN37" t="s">
        <v>55</v>
      </c>
      <c r="AO37" t="s">
        <v>55</v>
      </c>
      <c r="AP37" t="s">
        <v>52</v>
      </c>
    </row>
    <row r="38" spans="1:42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 t="s">
        <v>44</v>
      </c>
      <c r="G38" t="s">
        <v>44</v>
      </c>
      <c r="H38" t="s">
        <v>87</v>
      </c>
      <c r="I38">
        <v>94.456326302099995</v>
      </c>
      <c r="J38" t="s">
        <v>45</v>
      </c>
      <c r="K38">
        <v>16861157</v>
      </c>
      <c r="L38" t="s">
        <v>46</v>
      </c>
      <c r="M38">
        <v>867.04124776785704</v>
      </c>
      <c r="N38" t="s">
        <v>46</v>
      </c>
      <c r="O38">
        <v>2.1850830909055902E-2</v>
      </c>
      <c r="P38" t="s">
        <v>45</v>
      </c>
      <c r="Q38">
        <v>94.415229130657394</v>
      </c>
      <c r="R38" t="s">
        <v>45</v>
      </c>
      <c r="S38">
        <v>0.93635784272300004</v>
      </c>
      <c r="T38">
        <v>0.8</v>
      </c>
      <c r="U38" t="s">
        <v>45</v>
      </c>
      <c r="V38">
        <v>0.96720052253400002</v>
      </c>
      <c r="W38" t="s">
        <v>45</v>
      </c>
      <c r="X38">
        <v>0.90877231352700005</v>
      </c>
      <c r="Y38" t="s">
        <v>45</v>
      </c>
      <c r="Z38">
        <v>0.50765795335700004</v>
      </c>
      <c r="AA38" t="s">
        <v>45</v>
      </c>
      <c r="AB38" s="2">
        <v>1.7379902991700001E-17</v>
      </c>
      <c r="AC38" t="s">
        <v>47</v>
      </c>
      <c r="AD38">
        <v>0</v>
      </c>
      <c r="AE38">
        <v>-4.31592805094E-4</v>
      </c>
      <c r="AF38" t="s">
        <v>45</v>
      </c>
      <c r="AG38">
        <v>0</v>
      </c>
      <c r="AH38">
        <v>-1.25695209635E-3</v>
      </c>
      <c r="AI38" t="s">
        <v>48</v>
      </c>
      <c r="AJ38" t="s">
        <v>49</v>
      </c>
      <c r="AK38">
        <v>0.24869133247799999</v>
      </c>
      <c r="AL38" t="s">
        <v>48</v>
      </c>
      <c r="AM38" t="s">
        <v>197</v>
      </c>
      <c r="AN38" t="s">
        <v>197</v>
      </c>
      <c r="AO38" t="s">
        <v>51</v>
      </c>
      <c r="AP38" t="s">
        <v>52</v>
      </c>
    </row>
    <row r="39" spans="1:42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91.969095204300004</v>
      </c>
      <c r="J39" t="s">
        <v>45</v>
      </c>
      <c r="K39">
        <v>30009055</v>
      </c>
      <c r="L39" t="s">
        <v>46</v>
      </c>
      <c r="M39">
        <v>1228.4128618421</v>
      </c>
      <c r="N39" t="s">
        <v>49</v>
      </c>
      <c r="O39">
        <v>2.79566521598703E-2</v>
      </c>
      <c r="P39" t="s">
        <v>45</v>
      </c>
      <c r="Q39">
        <v>92.290467893417102</v>
      </c>
      <c r="R39" t="s">
        <v>45</v>
      </c>
      <c r="S39">
        <v>0.95009581380200003</v>
      </c>
      <c r="T39">
        <v>0.85</v>
      </c>
      <c r="U39" t="s">
        <v>45</v>
      </c>
      <c r="V39">
        <v>0.96725011745099998</v>
      </c>
      <c r="W39" t="s">
        <v>45</v>
      </c>
      <c r="X39">
        <v>0.93305532391299995</v>
      </c>
      <c r="Y39" t="s">
        <v>45</v>
      </c>
      <c r="Z39">
        <v>0.84094804639099996</v>
      </c>
      <c r="AA39" t="s">
        <v>45</v>
      </c>
      <c r="AB39" s="2">
        <v>2.6066464284300001E-6</v>
      </c>
      <c r="AC39" s="2">
        <v>3.4467170667400002E-12</v>
      </c>
      <c r="AD39">
        <v>0</v>
      </c>
      <c r="AE39">
        <v>-4.7254791428600002E-4</v>
      </c>
      <c r="AF39" t="s">
        <v>45</v>
      </c>
      <c r="AG39">
        <v>0</v>
      </c>
      <c r="AH39">
        <v>-4.9099375075600002E-4</v>
      </c>
      <c r="AI39" t="s">
        <v>45</v>
      </c>
      <c r="AJ39" t="s">
        <v>49</v>
      </c>
      <c r="AK39">
        <v>0.53917945247599997</v>
      </c>
      <c r="AL39" t="s">
        <v>48</v>
      </c>
      <c r="AM39" t="s">
        <v>96</v>
      </c>
      <c r="AN39" t="s">
        <v>51</v>
      </c>
      <c r="AO39" t="s">
        <v>96</v>
      </c>
      <c r="AP39" t="s">
        <v>52</v>
      </c>
    </row>
    <row r="40" spans="1:42" x14ac:dyDescent="0.3">
      <c r="A40" t="s">
        <v>63</v>
      </c>
      <c r="B40" t="s">
        <v>64</v>
      </c>
      <c r="C40" s="1">
        <v>42123</v>
      </c>
      <c r="D40">
        <v>75</v>
      </c>
      <c r="E40">
        <v>75</v>
      </c>
      <c r="F40" t="s">
        <v>44</v>
      </c>
      <c r="G40" t="s">
        <v>44</v>
      </c>
      <c r="H40" t="s">
        <v>44</v>
      </c>
      <c r="I40">
        <v>77.8176586509</v>
      </c>
      <c r="J40" t="s">
        <v>48</v>
      </c>
      <c r="K40">
        <v>32906358</v>
      </c>
      <c r="L40" t="s">
        <v>46</v>
      </c>
      <c r="M40">
        <v>1415.04124671052</v>
      </c>
      <c r="N40" t="s">
        <v>65</v>
      </c>
      <c r="O40">
        <v>1.8771023298559401E-2</v>
      </c>
      <c r="P40" t="s">
        <v>45</v>
      </c>
      <c r="Q40">
        <v>78.178048708640603</v>
      </c>
      <c r="R40" t="s">
        <v>48</v>
      </c>
      <c r="S40">
        <v>0.89830459073299995</v>
      </c>
      <c r="T40">
        <v>0.85</v>
      </c>
      <c r="U40" t="s">
        <v>45</v>
      </c>
      <c r="V40">
        <v>0.92025555588200003</v>
      </c>
      <c r="W40" t="s">
        <v>45</v>
      </c>
      <c r="X40">
        <v>0.87593571917000002</v>
      </c>
      <c r="Y40" t="s">
        <v>45</v>
      </c>
      <c r="Z40">
        <v>0.84094804639099996</v>
      </c>
      <c r="AA40" t="s">
        <v>45</v>
      </c>
      <c r="AB40">
        <v>3.39680368342E-4</v>
      </c>
      <c r="AC40" t="s">
        <v>47</v>
      </c>
      <c r="AD40">
        <v>0</v>
      </c>
      <c r="AE40">
        <v>-8.9214740405200001E-4</v>
      </c>
      <c r="AF40" t="s">
        <v>48</v>
      </c>
      <c r="AG40">
        <v>0</v>
      </c>
      <c r="AH40">
        <v>-6.7512923584400004E-4</v>
      </c>
      <c r="AI40" t="s">
        <v>48</v>
      </c>
      <c r="AJ40" t="s">
        <v>49</v>
      </c>
      <c r="AK40">
        <v>0.50312393832299995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 t="s">
        <v>44</v>
      </c>
      <c r="G41" t="s">
        <v>44</v>
      </c>
      <c r="H41" t="s">
        <v>44</v>
      </c>
      <c r="I41">
        <v>86.936772503900002</v>
      </c>
      <c r="J41" t="s">
        <v>45</v>
      </c>
      <c r="K41">
        <v>27790413</v>
      </c>
      <c r="L41" t="s">
        <v>46</v>
      </c>
      <c r="M41">
        <v>1196.12447368421</v>
      </c>
      <c r="N41" t="s">
        <v>46</v>
      </c>
      <c r="O41">
        <v>2.29114386847095E-2</v>
      </c>
      <c r="P41" t="s">
        <v>45</v>
      </c>
      <c r="Q41">
        <v>87.462292434970195</v>
      </c>
      <c r="R41" t="s">
        <v>45</v>
      </c>
      <c r="S41">
        <v>0.92905123341200002</v>
      </c>
      <c r="T41">
        <v>0.85</v>
      </c>
      <c r="U41" t="s">
        <v>45</v>
      </c>
      <c r="V41">
        <v>0.95387136659899996</v>
      </c>
      <c r="W41" t="s">
        <v>45</v>
      </c>
      <c r="X41">
        <v>0.90368159408100002</v>
      </c>
      <c r="Y41" t="s">
        <v>45</v>
      </c>
      <c r="Z41">
        <v>0.84094804639099996</v>
      </c>
      <c r="AA41" t="s">
        <v>45</v>
      </c>
      <c r="AB41" s="2">
        <v>1.23937908314E-10</v>
      </c>
      <c r="AC41" s="2">
        <v>1.7232008701899999E-11</v>
      </c>
      <c r="AD41">
        <v>0</v>
      </c>
      <c r="AE41">
        <v>-6.0018395963600001E-4</v>
      </c>
      <c r="AF41" t="s">
        <v>48</v>
      </c>
      <c r="AG41">
        <v>0</v>
      </c>
      <c r="AH41">
        <v>-5.9030270677900003E-4</v>
      </c>
      <c r="AI41" t="s">
        <v>48</v>
      </c>
      <c r="AJ41" t="s">
        <v>49</v>
      </c>
      <c r="AK41">
        <v>0.40479950519399999</v>
      </c>
      <c r="AL41" t="s">
        <v>48</v>
      </c>
      <c r="AM41" t="s">
        <v>54</v>
      </c>
      <c r="AN41" t="s">
        <v>55</v>
      </c>
      <c r="AO41" t="s">
        <v>55</v>
      </c>
      <c r="AP41" t="s">
        <v>607</v>
      </c>
    </row>
    <row r="42" spans="1:42" x14ac:dyDescent="0.3">
      <c r="A42" t="s">
        <v>127</v>
      </c>
      <c r="B42" t="s">
        <v>43</v>
      </c>
      <c r="C42" s="1">
        <v>42125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87.225339608599995</v>
      </c>
      <c r="J42" t="s">
        <v>45</v>
      </c>
      <c r="K42">
        <v>34467195</v>
      </c>
      <c r="L42" t="s">
        <v>46</v>
      </c>
      <c r="M42">
        <v>1450.64610526315</v>
      </c>
      <c r="N42" t="s">
        <v>65</v>
      </c>
      <c r="O42">
        <v>2.2011888618268E-2</v>
      </c>
      <c r="P42" t="s">
        <v>45</v>
      </c>
      <c r="Q42">
        <v>87.019695196842605</v>
      </c>
      <c r="R42" t="s">
        <v>45</v>
      </c>
      <c r="S42">
        <v>0.94138858850100005</v>
      </c>
      <c r="T42">
        <v>0.85</v>
      </c>
      <c r="U42" t="s">
        <v>45</v>
      </c>
      <c r="V42">
        <v>0.95639478950000001</v>
      </c>
      <c r="W42" t="s">
        <v>45</v>
      </c>
      <c r="X42">
        <v>0.92569271273700005</v>
      </c>
      <c r="Y42" t="s">
        <v>45</v>
      </c>
      <c r="Z42">
        <v>0.84094804639099996</v>
      </c>
      <c r="AA42" t="s">
        <v>45</v>
      </c>
      <c r="AB42">
        <v>5.7944796186600001E-4</v>
      </c>
      <c r="AC42" s="2">
        <v>2.9758841346900002E-5</v>
      </c>
      <c r="AD42">
        <v>0</v>
      </c>
      <c r="AE42">
        <v>-5.6761929337199998E-4</v>
      </c>
      <c r="AF42" t="s">
        <v>48</v>
      </c>
      <c r="AG42">
        <v>0</v>
      </c>
      <c r="AH42">
        <v>-5.2431873690799997E-4</v>
      </c>
      <c r="AI42" t="s">
        <v>48</v>
      </c>
      <c r="AJ42" t="s">
        <v>49</v>
      </c>
      <c r="AK42">
        <v>0.38311719925600002</v>
      </c>
      <c r="AL42" t="s">
        <v>48</v>
      </c>
      <c r="AM42" t="s">
        <v>128</v>
      </c>
      <c r="AN42" t="s">
        <v>51</v>
      </c>
      <c r="AO42" t="s">
        <v>128</v>
      </c>
      <c r="AP42" t="s">
        <v>607</v>
      </c>
    </row>
    <row r="43" spans="1:42" x14ac:dyDescent="0.3">
      <c r="A43" t="s">
        <v>245</v>
      </c>
      <c r="B43" t="s">
        <v>64</v>
      </c>
      <c r="C43" s="1">
        <v>42125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80.851932884999997</v>
      </c>
      <c r="J43" t="s">
        <v>45</v>
      </c>
      <c r="K43">
        <v>25913017</v>
      </c>
      <c r="L43" t="s">
        <v>46</v>
      </c>
      <c r="M43">
        <v>1131.0451266447301</v>
      </c>
      <c r="N43" t="s">
        <v>46</v>
      </c>
      <c r="O43">
        <v>1.51255384026244E-2</v>
      </c>
      <c r="P43" t="s">
        <v>45</v>
      </c>
      <c r="Q43">
        <v>81.304084637083207</v>
      </c>
      <c r="R43" t="s">
        <v>48</v>
      </c>
      <c r="S43">
        <v>0.93089279380900003</v>
      </c>
      <c r="T43">
        <v>0.85</v>
      </c>
      <c r="U43" t="s">
        <v>45</v>
      </c>
      <c r="V43">
        <v>0.92991533997499998</v>
      </c>
      <c r="W43" t="s">
        <v>45</v>
      </c>
      <c r="X43">
        <v>0.93268570309700005</v>
      </c>
      <c r="Y43" t="s">
        <v>45</v>
      </c>
      <c r="Z43">
        <v>0.99998090779100002</v>
      </c>
      <c r="AA43" t="s">
        <v>45</v>
      </c>
      <c r="AB43">
        <v>1.3057486852699999E-2</v>
      </c>
      <c r="AC43" t="s">
        <v>47</v>
      </c>
      <c r="AD43">
        <v>0</v>
      </c>
      <c r="AE43">
        <v>-5.4802755123099995E-4</v>
      </c>
      <c r="AF43" t="s">
        <v>48</v>
      </c>
      <c r="AG43">
        <v>0</v>
      </c>
      <c r="AH43">
        <v>-4.1427525303799998E-4</v>
      </c>
      <c r="AI43" t="s">
        <v>45</v>
      </c>
      <c r="AJ43" t="s">
        <v>49</v>
      </c>
      <c r="AK43">
        <v>0.44809836264500003</v>
      </c>
      <c r="AL43" t="s">
        <v>48</v>
      </c>
      <c r="AM43" t="s">
        <v>54</v>
      </c>
      <c r="AN43" t="s">
        <v>55</v>
      </c>
      <c r="AO43" t="s">
        <v>55</v>
      </c>
      <c r="AP43" t="s">
        <v>52</v>
      </c>
    </row>
    <row r="44" spans="1:42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 t="s">
        <v>44</v>
      </c>
      <c r="G44" t="s">
        <v>44</v>
      </c>
      <c r="H44" t="s">
        <v>44</v>
      </c>
      <c r="I44">
        <v>92.665817430399997</v>
      </c>
      <c r="J44" t="s">
        <v>45</v>
      </c>
      <c r="K44">
        <v>27410104</v>
      </c>
      <c r="L44" t="s">
        <v>46</v>
      </c>
      <c r="M44">
        <v>1119.71218092105</v>
      </c>
      <c r="N44" t="s">
        <v>46</v>
      </c>
      <c r="O44">
        <v>3.66027078646795E-2</v>
      </c>
      <c r="P44" t="s">
        <v>45</v>
      </c>
      <c r="Q44">
        <v>93.532743654104095</v>
      </c>
      <c r="R44" t="s">
        <v>45</v>
      </c>
      <c r="S44">
        <v>0.96159251938699997</v>
      </c>
      <c r="T44">
        <v>0.85</v>
      </c>
      <c r="U44" t="s">
        <v>45</v>
      </c>
      <c r="V44">
        <v>0.97409645289900004</v>
      </c>
      <c r="W44" t="s">
        <v>45</v>
      </c>
      <c r="X44">
        <v>0.94953181936099995</v>
      </c>
      <c r="Y44" t="s">
        <v>45</v>
      </c>
      <c r="Z44">
        <v>0.84094804639099996</v>
      </c>
      <c r="AA44" t="s">
        <v>45</v>
      </c>
      <c r="AB44">
        <v>9.9418738553899992E-4</v>
      </c>
      <c r="AC44" s="2">
        <v>8.62597301182E-8</v>
      </c>
      <c r="AD44">
        <v>0</v>
      </c>
      <c r="AE44">
        <v>-3.6389274953800002E-4</v>
      </c>
      <c r="AF44" t="s">
        <v>45</v>
      </c>
      <c r="AG44">
        <v>0</v>
      </c>
      <c r="AH44">
        <v>-4.2845032186900002E-4</v>
      </c>
      <c r="AI44" t="s">
        <v>45</v>
      </c>
      <c r="AJ44" t="s">
        <v>49</v>
      </c>
      <c r="AK44">
        <v>0.29241141832000001</v>
      </c>
      <c r="AL44" t="s">
        <v>48</v>
      </c>
      <c r="AM44" t="s">
        <v>163</v>
      </c>
      <c r="AN44" t="s">
        <v>51</v>
      </c>
      <c r="AO44" t="s">
        <v>163</v>
      </c>
      <c r="AP44" t="s">
        <v>52</v>
      </c>
    </row>
    <row r="45" spans="1:42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92.977529831300004</v>
      </c>
      <c r="J45" t="s">
        <v>45</v>
      </c>
      <c r="K45">
        <v>27595623</v>
      </c>
      <c r="L45" t="s">
        <v>46</v>
      </c>
      <c r="M45">
        <v>1124.35949342105</v>
      </c>
      <c r="N45" t="s">
        <v>46</v>
      </c>
      <c r="O45">
        <v>4.0298000507131303E-2</v>
      </c>
      <c r="P45" t="s">
        <v>45</v>
      </c>
      <c r="Q45">
        <v>93.142408189940994</v>
      </c>
      <c r="R45" t="s">
        <v>45</v>
      </c>
      <c r="S45">
        <v>0.95226500644400003</v>
      </c>
      <c r="T45">
        <v>0.85</v>
      </c>
      <c r="U45" t="s">
        <v>45</v>
      </c>
      <c r="V45">
        <v>0.96980944115699996</v>
      </c>
      <c r="W45" t="s">
        <v>45</v>
      </c>
      <c r="X45">
        <v>0.935556064573</v>
      </c>
      <c r="Y45" t="s">
        <v>45</v>
      </c>
      <c r="Z45">
        <v>0.84094804639099996</v>
      </c>
      <c r="AA45" t="s">
        <v>45</v>
      </c>
      <c r="AB45" s="2">
        <v>9.3852823959999996E-7</v>
      </c>
      <c r="AC45" s="2">
        <v>5.8543982983700004E-20</v>
      </c>
      <c r="AD45">
        <v>0</v>
      </c>
      <c r="AE45">
        <v>-5.3503365828099999E-4</v>
      </c>
      <c r="AF45" t="s">
        <v>48</v>
      </c>
      <c r="AG45">
        <v>0</v>
      </c>
      <c r="AH45">
        <v>-1.81498572976E-4</v>
      </c>
      <c r="AI45" t="s">
        <v>45</v>
      </c>
      <c r="AJ45" t="s">
        <v>49</v>
      </c>
      <c r="AK45">
        <v>0.39452879589399997</v>
      </c>
      <c r="AL45" t="s">
        <v>48</v>
      </c>
      <c r="AM45" t="s">
        <v>54</v>
      </c>
      <c r="AN45" t="s">
        <v>55</v>
      </c>
      <c r="AO45" t="s">
        <v>55</v>
      </c>
      <c r="AP45" t="s">
        <v>52</v>
      </c>
    </row>
    <row r="46" spans="1:42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96.878739952299995</v>
      </c>
      <c r="J46" t="s">
        <v>45</v>
      </c>
      <c r="K46">
        <v>15942131</v>
      </c>
      <c r="L46" t="s">
        <v>46</v>
      </c>
      <c r="M46">
        <v>638.63525328947298</v>
      </c>
      <c r="N46" t="s">
        <v>58</v>
      </c>
      <c r="O46">
        <v>3.0067587490594599E-2</v>
      </c>
      <c r="P46" t="s">
        <v>45</v>
      </c>
      <c r="Q46">
        <v>96.976191523047305</v>
      </c>
      <c r="R46" t="s">
        <v>45</v>
      </c>
      <c r="S46">
        <v>0.97994788427599999</v>
      </c>
      <c r="T46">
        <v>0.85</v>
      </c>
      <c r="U46" t="s">
        <v>45</v>
      </c>
      <c r="V46">
        <v>0.98705443665799997</v>
      </c>
      <c r="W46" t="s">
        <v>45</v>
      </c>
      <c r="X46">
        <v>0.97446354442799998</v>
      </c>
      <c r="Y46" t="s">
        <v>45</v>
      </c>
      <c r="Z46">
        <v>0.84094804639099996</v>
      </c>
      <c r="AA46" t="s">
        <v>45</v>
      </c>
      <c r="AB46">
        <v>0.57571708703799995</v>
      </c>
      <c r="AC46" t="s">
        <v>47</v>
      </c>
      <c r="AD46">
        <v>0</v>
      </c>
      <c r="AE46">
        <v>-2.4398713957799999E-4</v>
      </c>
      <c r="AF46" t="s">
        <v>45</v>
      </c>
      <c r="AG46">
        <v>0</v>
      </c>
      <c r="AH46">
        <v>-1.6041190021E-4</v>
      </c>
      <c r="AI46" t="s">
        <v>45</v>
      </c>
      <c r="AJ46" t="s">
        <v>49</v>
      </c>
      <c r="AK46">
        <v>0.33653630664700002</v>
      </c>
      <c r="AL46" t="s">
        <v>48</v>
      </c>
      <c r="AM46" t="s">
        <v>54</v>
      </c>
      <c r="AN46" t="s">
        <v>55</v>
      </c>
      <c r="AO46" t="s">
        <v>55</v>
      </c>
      <c r="AP46" t="s">
        <v>607</v>
      </c>
    </row>
    <row r="47" spans="1:42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 t="s">
        <v>44</v>
      </c>
      <c r="G47" t="s">
        <v>44</v>
      </c>
      <c r="H47" t="s">
        <v>44</v>
      </c>
      <c r="I47">
        <v>89.612316327900004</v>
      </c>
      <c r="J47" t="s">
        <v>45</v>
      </c>
      <c r="K47">
        <v>7467630</v>
      </c>
      <c r="L47" t="s">
        <v>46</v>
      </c>
      <c r="M47">
        <v>351.221228794642</v>
      </c>
      <c r="N47" t="s">
        <v>58</v>
      </c>
      <c r="O47">
        <v>3.7589722869336401E-2</v>
      </c>
      <c r="P47" t="s">
        <v>45</v>
      </c>
      <c r="Q47">
        <v>88.721632911350994</v>
      </c>
      <c r="R47" t="s">
        <v>45</v>
      </c>
      <c r="S47">
        <v>0.94106264789399996</v>
      </c>
      <c r="T47">
        <v>0.8</v>
      </c>
      <c r="U47" t="s">
        <v>45</v>
      </c>
      <c r="V47">
        <v>0.95572264463000001</v>
      </c>
      <c r="W47" t="s">
        <v>45</v>
      </c>
      <c r="X47">
        <v>0.92586704437099998</v>
      </c>
      <c r="Y47" t="s">
        <v>45</v>
      </c>
      <c r="Z47">
        <v>0.84094804639099996</v>
      </c>
      <c r="AA47" t="s">
        <v>45</v>
      </c>
      <c r="AB47">
        <v>0.55116283585199999</v>
      </c>
      <c r="AC47">
        <v>0.39442730192300002</v>
      </c>
      <c r="AD47">
        <v>0</v>
      </c>
      <c r="AE47">
        <v>-3.7128707226999997E-4</v>
      </c>
      <c r="AF47" t="s">
        <v>45</v>
      </c>
      <c r="AG47">
        <v>0</v>
      </c>
      <c r="AH47">
        <v>-8.4743412385599999E-4</v>
      </c>
      <c r="AI47" t="s">
        <v>48</v>
      </c>
      <c r="AJ47" t="s">
        <v>49</v>
      </c>
      <c r="AK47">
        <v>2.6174883133</v>
      </c>
      <c r="AL47" t="s">
        <v>48</v>
      </c>
      <c r="AM47" t="s">
        <v>142</v>
      </c>
      <c r="AN47" t="s">
        <v>51</v>
      </c>
      <c r="AO47" t="s">
        <v>142</v>
      </c>
      <c r="AP47" t="s">
        <v>52</v>
      </c>
    </row>
    <row r="48" spans="1:42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89.645787332200001</v>
      </c>
      <c r="J48" t="s">
        <v>45</v>
      </c>
      <c r="K48">
        <v>30563261</v>
      </c>
      <c r="L48" t="s">
        <v>46</v>
      </c>
      <c r="M48">
        <v>1273.65916447368</v>
      </c>
      <c r="N48" t="s">
        <v>49</v>
      </c>
      <c r="O48">
        <v>4.3728548314836302E-2</v>
      </c>
      <c r="P48" t="s">
        <v>45</v>
      </c>
      <c r="Q48">
        <v>90.955313283247307</v>
      </c>
      <c r="R48" t="s">
        <v>45</v>
      </c>
      <c r="S48">
        <v>0.95231647234000005</v>
      </c>
      <c r="T48">
        <v>0.85</v>
      </c>
      <c r="U48" t="s">
        <v>45</v>
      </c>
      <c r="V48">
        <v>0.96492157692199998</v>
      </c>
      <c r="W48" t="s">
        <v>45</v>
      </c>
      <c r="X48">
        <v>0.93927429449800004</v>
      </c>
      <c r="Y48" t="s">
        <v>45</v>
      </c>
      <c r="Z48">
        <v>0.84094804639099996</v>
      </c>
      <c r="AA48" t="s">
        <v>45</v>
      </c>
      <c r="AB48">
        <v>9.7477060550299997E-3</v>
      </c>
      <c r="AC48" t="s">
        <v>47</v>
      </c>
      <c r="AD48">
        <v>0</v>
      </c>
      <c r="AE48">
        <v>-5.0705733466500002E-4</v>
      </c>
      <c r="AF48" t="s">
        <v>48</v>
      </c>
      <c r="AG48">
        <v>0</v>
      </c>
      <c r="AH48">
        <v>-4.6026236896100001E-4</v>
      </c>
      <c r="AI48" t="s">
        <v>45</v>
      </c>
      <c r="AJ48" t="s">
        <v>49</v>
      </c>
      <c r="AK48">
        <v>0.35810342921299998</v>
      </c>
      <c r="AL48" t="s">
        <v>48</v>
      </c>
      <c r="AM48" t="s">
        <v>238</v>
      </c>
      <c r="AN48" t="s">
        <v>51</v>
      </c>
      <c r="AO48" t="s">
        <v>238</v>
      </c>
      <c r="AP48" t="s">
        <v>607</v>
      </c>
    </row>
    <row r="49" spans="1:42" x14ac:dyDescent="0.3">
      <c r="A49" t="s">
        <v>209</v>
      </c>
      <c r="B49" t="s">
        <v>64</v>
      </c>
      <c r="C49" s="1">
        <v>42150</v>
      </c>
      <c r="D49">
        <v>200</v>
      </c>
      <c r="E49">
        <v>200</v>
      </c>
      <c r="F49" t="s">
        <v>44</v>
      </c>
      <c r="G49" t="s">
        <v>44</v>
      </c>
      <c r="H49" t="s">
        <v>44</v>
      </c>
      <c r="I49">
        <v>48.420794717600003</v>
      </c>
      <c r="J49" t="s">
        <v>48</v>
      </c>
      <c r="K49">
        <v>7559009</v>
      </c>
      <c r="L49" t="s">
        <v>46</v>
      </c>
      <c r="M49">
        <v>310.83074239309201</v>
      </c>
      <c r="N49" t="s">
        <v>58</v>
      </c>
      <c r="O49">
        <v>0.22964518217920399</v>
      </c>
      <c r="P49" t="s">
        <v>48</v>
      </c>
      <c r="Q49">
        <v>50.556213549289801</v>
      </c>
      <c r="R49" t="s">
        <v>48</v>
      </c>
      <c r="S49">
        <v>0.64122397123899999</v>
      </c>
      <c r="T49">
        <v>0.7</v>
      </c>
      <c r="U49" t="s">
        <v>48</v>
      </c>
      <c r="V49">
        <v>0.51284655634099996</v>
      </c>
      <c r="W49" t="s">
        <v>48</v>
      </c>
      <c r="X49">
        <v>0.75916605338099996</v>
      </c>
      <c r="Y49" t="s">
        <v>45</v>
      </c>
      <c r="Z49">
        <v>0.50765795335700004</v>
      </c>
      <c r="AA49" t="s">
        <v>45</v>
      </c>
      <c r="AB49" s="2">
        <v>1.0758432637799999E-55</v>
      </c>
      <c r="AC49" s="2">
        <v>2.13378664819E-299</v>
      </c>
      <c r="AD49">
        <v>146</v>
      </c>
      <c r="AE49">
        <v>-3.96209490149E-3</v>
      </c>
      <c r="AF49" t="s">
        <v>48</v>
      </c>
      <c r="AG49">
        <v>1</v>
      </c>
      <c r="AH49">
        <v>-1.88605767381E-3</v>
      </c>
      <c r="AI49" t="s">
        <v>48</v>
      </c>
      <c r="AJ49" t="s">
        <v>49</v>
      </c>
      <c r="AK49">
        <v>0.33971806881400002</v>
      </c>
      <c r="AL49" t="s">
        <v>48</v>
      </c>
      <c r="AM49" t="s">
        <v>210</v>
      </c>
      <c r="AN49" t="s">
        <v>51</v>
      </c>
      <c r="AO49" t="s">
        <v>210</v>
      </c>
      <c r="AP49" t="s">
        <v>52</v>
      </c>
    </row>
    <row r="50" spans="1:42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91.409263214399999</v>
      </c>
      <c r="J50" t="s">
        <v>45</v>
      </c>
      <c r="K50">
        <v>30434248</v>
      </c>
      <c r="L50" t="s">
        <v>46</v>
      </c>
      <c r="M50">
        <v>1259.1460197368399</v>
      </c>
      <c r="N50" t="s">
        <v>49</v>
      </c>
      <c r="O50">
        <v>3.30272404987152E-2</v>
      </c>
      <c r="P50" t="s">
        <v>45</v>
      </c>
      <c r="Q50">
        <v>91.415412718392503</v>
      </c>
      <c r="R50" t="s">
        <v>45</v>
      </c>
      <c r="S50">
        <v>0.95909799472799995</v>
      </c>
      <c r="T50">
        <v>0.85</v>
      </c>
      <c r="U50" t="s">
        <v>45</v>
      </c>
      <c r="V50">
        <v>0.96908123987999994</v>
      </c>
      <c r="W50" t="s">
        <v>45</v>
      </c>
      <c r="X50">
        <v>0.94896119003799995</v>
      </c>
      <c r="Y50" t="s">
        <v>45</v>
      </c>
      <c r="Z50">
        <v>0.84094804639099996</v>
      </c>
      <c r="AA50" t="s">
        <v>45</v>
      </c>
      <c r="AB50">
        <v>1.1641494208199999E-2</v>
      </c>
      <c r="AC50" s="2">
        <v>5.5390054500500003E-5</v>
      </c>
      <c r="AD50">
        <v>0</v>
      </c>
      <c r="AE50">
        <v>-4.3917829862899998E-4</v>
      </c>
      <c r="AF50" t="s">
        <v>45</v>
      </c>
      <c r="AG50">
        <v>0</v>
      </c>
      <c r="AH50">
        <v>-3.2915453881900001E-4</v>
      </c>
      <c r="AI50" t="s">
        <v>45</v>
      </c>
      <c r="AJ50" t="s">
        <v>49</v>
      </c>
      <c r="AK50">
        <v>0.43105678210300002</v>
      </c>
      <c r="AL50" t="s">
        <v>48</v>
      </c>
      <c r="AM50" t="s">
        <v>133</v>
      </c>
      <c r="AN50" t="s">
        <v>51</v>
      </c>
      <c r="AO50" t="s">
        <v>133</v>
      </c>
      <c r="AP50" t="s">
        <v>607</v>
      </c>
    </row>
    <row r="51" spans="1:42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 t="s">
        <v>44</v>
      </c>
      <c r="G51" t="s">
        <v>44</v>
      </c>
      <c r="H51" t="s">
        <v>44</v>
      </c>
      <c r="I51">
        <v>88.358861660499997</v>
      </c>
      <c r="J51" t="s">
        <v>45</v>
      </c>
      <c r="K51">
        <v>15502868</v>
      </c>
      <c r="L51" t="s">
        <v>46</v>
      </c>
      <c r="M51">
        <v>806.75779241071405</v>
      </c>
      <c r="N51" t="s">
        <v>58</v>
      </c>
      <c r="O51">
        <v>3.2652658485792803E-2</v>
      </c>
      <c r="P51" t="s">
        <v>45</v>
      </c>
      <c r="Q51">
        <v>89.3692048760701</v>
      </c>
      <c r="R51" t="s">
        <v>45</v>
      </c>
      <c r="S51">
        <v>0.91331248181900004</v>
      </c>
      <c r="T51">
        <v>0.8</v>
      </c>
      <c r="U51" t="s">
        <v>45</v>
      </c>
      <c r="V51">
        <v>0.92662224505799995</v>
      </c>
      <c r="W51" t="s">
        <v>45</v>
      </c>
      <c r="X51">
        <v>0.89823717548500004</v>
      </c>
      <c r="Y51" t="s">
        <v>45</v>
      </c>
      <c r="Z51">
        <v>0.99584488300200003</v>
      </c>
      <c r="AA51" t="s">
        <v>45</v>
      </c>
      <c r="AB51">
        <v>0.34728844251899998</v>
      </c>
      <c r="AC51" s="2">
        <v>5.8530831341200001E-7</v>
      </c>
      <c r="AD51">
        <v>0</v>
      </c>
      <c r="AE51">
        <v>-8.2214161119300005E-4</v>
      </c>
      <c r="AF51" t="s">
        <v>48</v>
      </c>
      <c r="AG51">
        <v>0</v>
      </c>
      <c r="AH51">
        <v>-1.0281958540200001E-3</v>
      </c>
      <c r="AI51" t="s">
        <v>48</v>
      </c>
      <c r="AJ51" t="s">
        <v>49</v>
      </c>
      <c r="AK51">
        <v>0.32148527897000001</v>
      </c>
      <c r="AL51" t="s">
        <v>48</v>
      </c>
      <c r="AM51" t="s">
        <v>242</v>
      </c>
      <c r="AN51" t="s">
        <v>242</v>
      </c>
      <c r="AO51" t="s">
        <v>51</v>
      </c>
      <c r="AP51" t="s">
        <v>52</v>
      </c>
    </row>
    <row r="52" spans="1:42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86.984606682500001</v>
      </c>
      <c r="J52" t="s">
        <v>45</v>
      </c>
      <c r="K52">
        <v>20446753</v>
      </c>
      <c r="L52" t="s">
        <v>46</v>
      </c>
      <c r="M52">
        <v>822.31396710526303</v>
      </c>
      <c r="N52" t="s">
        <v>58</v>
      </c>
      <c r="O52">
        <v>2.6850757556967499E-2</v>
      </c>
      <c r="P52" t="s">
        <v>45</v>
      </c>
      <c r="Q52">
        <v>87.571191344614107</v>
      </c>
      <c r="R52" t="s">
        <v>45</v>
      </c>
      <c r="S52">
        <v>0.93738408542200002</v>
      </c>
      <c r="T52">
        <v>0.85</v>
      </c>
      <c r="U52" t="s">
        <v>45</v>
      </c>
      <c r="V52">
        <v>0.94848506264099997</v>
      </c>
      <c r="W52" t="s">
        <v>45</v>
      </c>
      <c r="X52">
        <v>0.92669215954899997</v>
      </c>
      <c r="Y52" t="s">
        <v>45</v>
      </c>
      <c r="Z52">
        <v>0.95412926422199995</v>
      </c>
      <c r="AA52" t="s">
        <v>45</v>
      </c>
      <c r="AB52">
        <v>0.71981423179600001</v>
      </c>
      <c r="AC52" t="s">
        <v>47</v>
      </c>
      <c r="AD52">
        <v>0</v>
      </c>
      <c r="AE52">
        <v>-6.2226560292999997E-4</v>
      </c>
      <c r="AF52" t="s">
        <v>48</v>
      </c>
      <c r="AG52">
        <v>0</v>
      </c>
      <c r="AH52">
        <v>-4.1515886352099998E-4</v>
      </c>
      <c r="AI52" t="s">
        <v>45</v>
      </c>
      <c r="AJ52" t="s">
        <v>49</v>
      </c>
      <c r="AK52">
        <v>0.38965789755399999</v>
      </c>
      <c r="AL52" t="s">
        <v>48</v>
      </c>
      <c r="AM52" t="s">
        <v>147</v>
      </c>
      <c r="AN52" t="s">
        <v>147</v>
      </c>
      <c r="AO52" t="s">
        <v>51</v>
      </c>
      <c r="AP52" t="s">
        <v>52</v>
      </c>
    </row>
    <row r="53" spans="1:42" x14ac:dyDescent="0.3">
      <c r="A53" t="s">
        <v>136</v>
      </c>
      <c r="B53" t="s">
        <v>64</v>
      </c>
      <c r="C53" s="1">
        <v>42165</v>
      </c>
      <c r="D53">
        <v>75</v>
      </c>
      <c r="E53">
        <v>75</v>
      </c>
      <c r="F53" t="s">
        <v>44</v>
      </c>
      <c r="G53" t="s">
        <v>44</v>
      </c>
      <c r="H53" t="s">
        <v>44</v>
      </c>
      <c r="I53">
        <v>82.302756982099993</v>
      </c>
      <c r="J53" t="s">
        <v>45</v>
      </c>
      <c r="K53">
        <v>25297112</v>
      </c>
      <c r="L53" t="s">
        <v>46</v>
      </c>
      <c r="M53">
        <v>1022.96571217105</v>
      </c>
      <c r="N53" t="s">
        <v>58</v>
      </c>
      <c r="O53">
        <v>2.4105218894569999E-2</v>
      </c>
      <c r="P53" t="s">
        <v>45</v>
      </c>
      <c r="Q53">
        <v>83.080528526157906</v>
      </c>
      <c r="R53" t="s">
        <v>48</v>
      </c>
      <c r="S53">
        <v>0.91102193299400003</v>
      </c>
      <c r="T53">
        <v>0.85</v>
      </c>
      <c r="U53" t="s">
        <v>45</v>
      </c>
      <c r="V53">
        <v>0.93191576440299995</v>
      </c>
      <c r="W53" t="s">
        <v>45</v>
      </c>
      <c r="X53">
        <v>0.89026763476699999</v>
      </c>
      <c r="Y53" t="s">
        <v>45</v>
      </c>
      <c r="Z53">
        <v>0.84094804639099996</v>
      </c>
      <c r="AA53" t="s">
        <v>45</v>
      </c>
      <c r="AB53">
        <v>1.5742315143000001E-4</v>
      </c>
      <c r="AC53" s="2">
        <v>7.1708063077699997E-18</v>
      </c>
      <c r="AD53">
        <v>0</v>
      </c>
      <c r="AE53">
        <v>-7.7998898530000002E-4</v>
      </c>
      <c r="AF53" t="s">
        <v>48</v>
      </c>
      <c r="AG53">
        <v>0</v>
      </c>
      <c r="AH53">
        <v>-6.3882142887100005E-4</v>
      </c>
      <c r="AI53" t="s">
        <v>48</v>
      </c>
      <c r="AJ53" t="s">
        <v>49</v>
      </c>
      <c r="AK53">
        <v>0.52263605872499996</v>
      </c>
      <c r="AL53" t="s">
        <v>48</v>
      </c>
      <c r="AM53" t="s">
        <v>137</v>
      </c>
      <c r="AN53" t="s">
        <v>51</v>
      </c>
      <c r="AO53" t="s">
        <v>137</v>
      </c>
      <c r="AP53" t="s">
        <v>52</v>
      </c>
    </row>
    <row r="54" spans="1:42" x14ac:dyDescent="0.3">
      <c r="A54" t="s">
        <v>211</v>
      </c>
      <c r="B54" t="s">
        <v>43</v>
      </c>
      <c r="C54" s="1">
        <v>42167</v>
      </c>
      <c r="D54">
        <v>75</v>
      </c>
      <c r="E54">
        <v>75</v>
      </c>
      <c r="F54" t="s">
        <v>44</v>
      </c>
      <c r="G54" t="s">
        <v>44</v>
      </c>
      <c r="H54" t="s">
        <v>44</v>
      </c>
      <c r="I54">
        <v>85.276591919500007</v>
      </c>
      <c r="J54" t="s">
        <v>45</v>
      </c>
      <c r="K54">
        <v>34132691</v>
      </c>
      <c r="L54" t="s">
        <v>46</v>
      </c>
      <c r="M54">
        <v>1448.1255493420999</v>
      </c>
      <c r="N54" t="s">
        <v>65</v>
      </c>
      <c r="O54">
        <v>1.9585178926807702E-2</v>
      </c>
      <c r="P54" t="s">
        <v>45</v>
      </c>
      <c r="Q54">
        <v>85.054119625675497</v>
      </c>
      <c r="R54" t="s">
        <v>45</v>
      </c>
      <c r="S54">
        <v>0.93155733037099997</v>
      </c>
      <c r="T54">
        <v>0.85</v>
      </c>
      <c r="U54" t="s">
        <v>45</v>
      </c>
      <c r="V54">
        <v>0.95080653597800002</v>
      </c>
      <c r="W54" t="s">
        <v>45</v>
      </c>
      <c r="X54">
        <v>0.91104729441499999</v>
      </c>
      <c r="Y54" t="s">
        <v>45</v>
      </c>
      <c r="Z54">
        <v>0.84094804639099996</v>
      </c>
      <c r="AA54" t="s">
        <v>45</v>
      </c>
      <c r="AB54" s="2">
        <v>3.19296341928E-6</v>
      </c>
      <c r="AC54" s="2">
        <v>6.9549005331799996E-35</v>
      </c>
      <c r="AD54">
        <v>0</v>
      </c>
      <c r="AE54">
        <v>-6.1029657180700005E-4</v>
      </c>
      <c r="AF54" t="s">
        <v>48</v>
      </c>
      <c r="AG54">
        <v>0</v>
      </c>
      <c r="AH54">
        <v>-6.4343974267199995E-4</v>
      </c>
      <c r="AI54" t="s">
        <v>48</v>
      </c>
      <c r="AJ54" t="s">
        <v>49</v>
      </c>
      <c r="AK54">
        <v>0.42363463801500001</v>
      </c>
      <c r="AL54" t="s">
        <v>48</v>
      </c>
      <c r="AM54" t="s">
        <v>54</v>
      </c>
      <c r="AN54" t="s">
        <v>55</v>
      </c>
      <c r="AO54" t="s">
        <v>55</v>
      </c>
      <c r="AP54" t="s">
        <v>52</v>
      </c>
    </row>
    <row r="55" spans="1:42" x14ac:dyDescent="0.3">
      <c r="A55" t="s">
        <v>194</v>
      </c>
      <c r="B55" t="s">
        <v>64</v>
      </c>
      <c r="C55" s="1">
        <v>42167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79.341048601099999</v>
      </c>
      <c r="J55" t="s">
        <v>48</v>
      </c>
      <c r="K55">
        <v>25070490</v>
      </c>
      <c r="L55" t="s">
        <v>46</v>
      </c>
      <c r="M55">
        <v>1016.95818914473</v>
      </c>
      <c r="N55" t="s">
        <v>58</v>
      </c>
      <c r="O55">
        <v>3.7040124406740101E-2</v>
      </c>
      <c r="P55" t="s">
        <v>45</v>
      </c>
      <c r="Q55">
        <v>80.102242479831304</v>
      </c>
      <c r="R55" t="s">
        <v>48</v>
      </c>
      <c r="S55">
        <v>0.90347332181200002</v>
      </c>
      <c r="T55">
        <v>0.85</v>
      </c>
      <c r="U55" t="s">
        <v>45</v>
      </c>
      <c r="V55">
        <v>0.92645295883699996</v>
      </c>
      <c r="W55" t="s">
        <v>45</v>
      </c>
      <c r="X55">
        <v>0.88019230630599998</v>
      </c>
      <c r="Y55" t="s">
        <v>45</v>
      </c>
      <c r="Z55">
        <v>0.84094804639099996</v>
      </c>
      <c r="AA55" t="s">
        <v>45</v>
      </c>
      <c r="AB55" s="2">
        <v>3.0150766329299999E-5</v>
      </c>
      <c r="AC55" s="2">
        <v>3.0044864037200002E-11</v>
      </c>
      <c r="AD55">
        <v>0</v>
      </c>
      <c r="AE55">
        <v>-7.8583953417299998E-4</v>
      </c>
      <c r="AF55" t="s">
        <v>48</v>
      </c>
      <c r="AG55">
        <v>0</v>
      </c>
      <c r="AH55">
        <v>-6.9581988265399999E-4</v>
      </c>
      <c r="AI55" t="s">
        <v>48</v>
      </c>
      <c r="AJ55" t="s">
        <v>49</v>
      </c>
      <c r="AK55">
        <v>0.44047777960200002</v>
      </c>
      <c r="AL55" t="s">
        <v>48</v>
      </c>
      <c r="AM55" t="s">
        <v>195</v>
      </c>
      <c r="AN55" t="s">
        <v>51</v>
      </c>
      <c r="AO55" t="s">
        <v>195</v>
      </c>
      <c r="AP55" t="s">
        <v>52</v>
      </c>
    </row>
    <row r="56" spans="1:42" x14ac:dyDescent="0.3">
      <c r="A56" t="s">
        <v>178</v>
      </c>
      <c r="B56" t="s">
        <v>43</v>
      </c>
      <c r="C56" s="1">
        <v>42170</v>
      </c>
      <c r="D56">
        <v>251</v>
      </c>
      <c r="E56">
        <v>251</v>
      </c>
      <c r="F56" t="s">
        <v>44</v>
      </c>
      <c r="G56" t="s">
        <v>44</v>
      </c>
      <c r="H56" t="s">
        <v>44</v>
      </c>
      <c r="I56">
        <v>89.383990455499998</v>
      </c>
      <c r="J56" t="s">
        <v>45</v>
      </c>
      <c r="K56">
        <v>20944521</v>
      </c>
      <c r="L56" t="s">
        <v>46</v>
      </c>
      <c r="M56">
        <v>1111.4378906249999</v>
      </c>
      <c r="N56" t="s">
        <v>49</v>
      </c>
      <c r="O56">
        <v>3.7505754882214297E-2</v>
      </c>
      <c r="P56" t="s">
        <v>45</v>
      </c>
      <c r="Q56">
        <v>89.084561974290693</v>
      </c>
      <c r="R56" t="s">
        <v>45</v>
      </c>
      <c r="S56">
        <v>0.71363456735800002</v>
      </c>
      <c r="T56">
        <v>0.75</v>
      </c>
      <c r="U56" t="s">
        <v>48</v>
      </c>
      <c r="V56">
        <v>0.81632423199899995</v>
      </c>
      <c r="W56" t="s">
        <v>45</v>
      </c>
      <c r="X56">
        <v>0.60534775376500005</v>
      </c>
      <c r="Y56" t="s">
        <v>48</v>
      </c>
      <c r="Z56">
        <v>0.50765795335700004</v>
      </c>
      <c r="AA56" t="s">
        <v>45</v>
      </c>
      <c r="AB56" s="2">
        <v>3.3983433582899997E-154</v>
      </c>
      <c r="AC56" s="2">
        <v>5.6080164365399995E-166</v>
      </c>
      <c r="AD56">
        <v>24</v>
      </c>
      <c r="AE56">
        <v>-2.3212971450699998E-3</v>
      </c>
      <c r="AF56" t="s">
        <v>48</v>
      </c>
      <c r="AG56">
        <v>53</v>
      </c>
      <c r="AH56">
        <v>-4.1860302242E-3</v>
      </c>
      <c r="AI56" t="s">
        <v>48</v>
      </c>
      <c r="AJ56" t="s">
        <v>49</v>
      </c>
      <c r="AK56">
        <v>0.114450797544</v>
      </c>
      <c r="AL56" t="s">
        <v>48</v>
      </c>
      <c r="AM56" t="s">
        <v>179</v>
      </c>
      <c r="AN56" t="s">
        <v>51</v>
      </c>
      <c r="AO56" t="s">
        <v>179</v>
      </c>
      <c r="AP56" t="s">
        <v>52</v>
      </c>
    </row>
    <row r="57" spans="1:42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92.156520881500001</v>
      </c>
      <c r="J57" t="s">
        <v>45</v>
      </c>
      <c r="K57">
        <v>28125244</v>
      </c>
      <c r="L57" t="s">
        <v>46</v>
      </c>
      <c r="M57">
        <v>1158.4525657894701</v>
      </c>
      <c r="N57" t="s">
        <v>46</v>
      </c>
      <c r="O57">
        <v>3.4410719761994897E-2</v>
      </c>
      <c r="P57" t="s">
        <v>45</v>
      </c>
      <c r="Q57">
        <v>93.208284355201897</v>
      </c>
      <c r="R57" t="s">
        <v>45</v>
      </c>
      <c r="S57">
        <v>0.95862825563200005</v>
      </c>
      <c r="T57">
        <v>0.85</v>
      </c>
      <c r="U57" t="s">
        <v>45</v>
      </c>
      <c r="V57">
        <v>0.97241669488600002</v>
      </c>
      <c r="W57" t="s">
        <v>45</v>
      </c>
      <c r="X57">
        <v>0.94405779377400001</v>
      </c>
      <c r="Y57" t="s">
        <v>45</v>
      </c>
      <c r="Z57">
        <v>0.84094804639099996</v>
      </c>
      <c r="AA57" t="s">
        <v>45</v>
      </c>
      <c r="AB57">
        <v>1.03092551177E-4</v>
      </c>
      <c r="AC57" t="s">
        <v>47</v>
      </c>
      <c r="AD57">
        <v>0</v>
      </c>
      <c r="AE57">
        <v>-4.1056030528799998E-4</v>
      </c>
      <c r="AF57" t="s">
        <v>45</v>
      </c>
      <c r="AG57">
        <v>0</v>
      </c>
      <c r="AH57">
        <v>-5.8757692622399998E-4</v>
      </c>
      <c r="AI57" t="s">
        <v>48</v>
      </c>
      <c r="AJ57" t="s">
        <v>49</v>
      </c>
      <c r="AK57">
        <v>0.33915593086500001</v>
      </c>
      <c r="AL57" t="s">
        <v>48</v>
      </c>
      <c r="AM57" t="s">
        <v>54</v>
      </c>
      <c r="AN57" t="s">
        <v>55</v>
      </c>
      <c r="AO57" t="s">
        <v>55</v>
      </c>
      <c r="AP57" t="s">
        <v>52</v>
      </c>
    </row>
    <row r="58" spans="1:42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93.287515817400006</v>
      </c>
      <c r="J58" t="s">
        <v>45</v>
      </c>
      <c r="K58">
        <v>26234040</v>
      </c>
      <c r="L58" t="s">
        <v>46</v>
      </c>
      <c r="M58">
        <v>1075.61129769736</v>
      </c>
      <c r="N58" t="s">
        <v>58</v>
      </c>
      <c r="O58">
        <v>2.0578403559508601E-2</v>
      </c>
      <c r="P58" t="s">
        <v>45</v>
      </c>
      <c r="Q58">
        <v>93.407282104752298</v>
      </c>
      <c r="R58" t="s">
        <v>45</v>
      </c>
      <c r="S58">
        <v>0.96472478582200005</v>
      </c>
      <c r="T58">
        <v>0.85</v>
      </c>
      <c r="U58" t="s">
        <v>45</v>
      </c>
      <c r="V58">
        <v>0.97473344961999997</v>
      </c>
      <c r="W58" t="s">
        <v>45</v>
      </c>
      <c r="X58">
        <v>0.95557409330300003</v>
      </c>
      <c r="Y58" t="s">
        <v>45</v>
      </c>
      <c r="Z58">
        <v>0.84094804639099996</v>
      </c>
      <c r="AA58" t="s">
        <v>45</v>
      </c>
      <c r="AB58">
        <v>4.8506988126000003E-2</v>
      </c>
      <c r="AC58">
        <v>7.8432283046300007E-3</v>
      </c>
      <c r="AD58">
        <v>0</v>
      </c>
      <c r="AE58">
        <v>-3.8391187268699999E-4</v>
      </c>
      <c r="AF58" t="s">
        <v>45</v>
      </c>
      <c r="AG58">
        <v>0</v>
      </c>
      <c r="AH58">
        <v>-2.77600676357E-4</v>
      </c>
      <c r="AI58" t="s">
        <v>45</v>
      </c>
      <c r="AJ58" t="s">
        <v>49</v>
      </c>
      <c r="AK58">
        <v>0.38333487043300002</v>
      </c>
      <c r="AL58" t="s">
        <v>48</v>
      </c>
      <c r="AM58" t="s">
        <v>200</v>
      </c>
      <c r="AN58" t="s">
        <v>51</v>
      </c>
      <c r="AO58" t="s">
        <v>200</v>
      </c>
      <c r="AP58" t="s">
        <v>52</v>
      </c>
    </row>
    <row r="59" spans="1:42" x14ac:dyDescent="0.3">
      <c r="A59" t="s">
        <v>191</v>
      </c>
      <c r="B59" t="s">
        <v>43</v>
      </c>
      <c r="C59" s="1">
        <v>42178</v>
      </c>
      <c r="D59">
        <v>151</v>
      </c>
      <c r="E59">
        <v>151</v>
      </c>
      <c r="F59" t="s">
        <v>44</v>
      </c>
      <c r="G59" t="s">
        <v>44</v>
      </c>
      <c r="H59" t="s">
        <v>44</v>
      </c>
      <c r="I59">
        <v>87.702627790199998</v>
      </c>
      <c r="J59" t="s">
        <v>45</v>
      </c>
      <c r="K59">
        <v>20733081</v>
      </c>
      <c r="L59" t="s">
        <v>46</v>
      </c>
      <c r="M59">
        <v>1104.0960625</v>
      </c>
      <c r="N59" t="s">
        <v>49</v>
      </c>
      <c r="O59">
        <v>3.4923208283281999E-2</v>
      </c>
      <c r="P59" t="s">
        <v>45</v>
      </c>
      <c r="Q59">
        <v>86.867146711479094</v>
      </c>
      <c r="R59" t="s">
        <v>45</v>
      </c>
      <c r="S59">
        <v>0.84466080948800004</v>
      </c>
      <c r="T59">
        <v>0.8</v>
      </c>
      <c r="U59" t="s">
        <v>45</v>
      </c>
      <c r="V59">
        <v>0.89266348264399997</v>
      </c>
      <c r="W59" t="s">
        <v>45</v>
      </c>
      <c r="X59">
        <v>0.79387108313499999</v>
      </c>
      <c r="Y59" t="s">
        <v>48</v>
      </c>
      <c r="Z59">
        <v>0.84094804639099996</v>
      </c>
      <c r="AA59" t="s">
        <v>45</v>
      </c>
      <c r="AB59" s="2">
        <v>1.4730235916299999E-43</v>
      </c>
      <c r="AC59" s="2">
        <v>7.7036159901599998E-97</v>
      </c>
      <c r="AD59">
        <v>0</v>
      </c>
      <c r="AE59">
        <v>-1.9267875023899999E-3</v>
      </c>
      <c r="AF59" t="s">
        <v>48</v>
      </c>
      <c r="AG59">
        <v>9</v>
      </c>
      <c r="AH59">
        <v>-2.3623394640799999E-3</v>
      </c>
      <c r="AI59" t="s">
        <v>48</v>
      </c>
      <c r="AJ59" t="s">
        <v>49</v>
      </c>
      <c r="AK59">
        <v>0.427711598586</v>
      </c>
      <c r="AL59" t="s">
        <v>48</v>
      </c>
      <c r="AM59" t="s">
        <v>54</v>
      </c>
      <c r="AN59" t="s">
        <v>55</v>
      </c>
      <c r="AO59" t="s">
        <v>55</v>
      </c>
      <c r="AP59" t="s">
        <v>52</v>
      </c>
    </row>
    <row r="60" spans="1:42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 t="s">
        <v>44</v>
      </c>
      <c r="G60" t="s">
        <v>44</v>
      </c>
      <c r="H60" t="s">
        <v>44</v>
      </c>
      <c r="I60">
        <v>94.422933125599997</v>
      </c>
      <c r="J60" t="s">
        <v>45</v>
      </c>
      <c r="K60">
        <v>16447526</v>
      </c>
      <c r="L60" t="s">
        <v>46</v>
      </c>
      <c r="M60">
        <v>844.14986607142805</v>
      </c>
      <c r="N60" t="s">
        <v>58</v>
      </c>
      <c r="O60">
        <v>1.6367771143122802E-2</v>
      </c>
      <c r="P60" t="s">
        <v>45</v>
      </c>
      <c r="Q60">
        <v>94.552348682731406</v>
      </c>
      <c r="R60" t="s">
        <v>45</v>
      </c>
      <c r="S60">
        <v>0.860411680176</v>
      </c>
      <c r="T60">
        <v>0.75</v>
      </c>
      <c r="U60" t="s">
        <v>45</v>
      </c>
      <c r="V60">
        <v>0.89416320120100001</v>
      </c>
      <c r="W60" t="s">
        <v>45</v>
      </c>
      <c r="X60">
        <v>0.82397171343599995</v>
      </c>
      <c r="Y60" t="s">
        <v>45</v>
      </c>
      <c r="Z60">
        <v>0.84094804639099996</v>
      </c>
      <c r="AA60" t="s">
        <v>45</v>
      </c>
      <c r="AB60" s="2">
        <v>3.1972084792800002E-28</v>
      </c>
      <c r="AC60" t="s">
        <v>47</v>
      </c>
      <c r="AD60">
        <v>1</v>
      </c>
      <c r="AE60">
        <v>-1.53703378083E-3</v>
      </c>
      <c r="AF60" t="s">
        <v>48</v>
      </c>
      <c r="AG60">
        <v>1</v>
      </c>
      <c r="AH60">
        <v>-2.39737548556E-3</v>
      </c>
      <c r="AI60" t="s">
        <v>48</v>
      </c>
      <c r="AJ60" t="s">
        <v>49</v>
      </c>
      <c r="AK60">
        <v>0.17723980445500001</v>
      </c>
      <c r="AL60" t="s">
        <v>48</v>
      </c>
      <c r="AM60" t="s">
        <v>54</v>
      </c>
      <c r="AN60" t="s">
        <v>55</v>
      </c>
      <c r="AO60" t="s">
        <v>55</v>
      </c>
      <c r="AP60" t="s">
        <v>52</v>
      </c>
    </row>
    <row r="61" spans="1:42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 t="s">
        <v>44</v>
      </c>
      <c r="G61" t="s">
        <v>44</v>
      </c>
      <c r="H61" t="s">
        <v>44</v>
      </c>
      <c r="I61">
        <v>91.862017886299995</v>
      </c>
      <c r="J61" t="s">
        <v>45</v>
      </c>
      <c r="K61">
        <v>30439243</v>
      </c>
      <c r="L61" t="s">
        <v>46</v>
      </c>
      <c r="M61">
        <v>1258.6103947368399</v>
      </c>
      <c r="N61" t="s">
        <v>49</v>
      </c>
      <c r="O61">
        <v>1.2085057758412201E-2</v>
      </c>
      <c r="P61" t="s">
        <v>45</v>
      </c>
      <c r="Q61">
        <v>92.398216465334102</v>
      </c>
      <c r="R61" t="s">
        <v>45</v>
      </c>
      <c r="S61">
        <v>0.84427754793999998</v>
      </c>
      <c r="T61">
        <v>0.7</v>
      </c>
      <c r="U61" t="s">
        <v>45</v>
      </c>
      <c r="V61">
        <v>0.87341337808599995</v>
      </c>
      <c r="W61" t="s">
        <v>45</v>
      </c>
      <c r="X61">
        <v>0.81135941718399995</v>
      </c>
      <c r="Y61" t="s">
        <v>45</v>
      </c>
      <c r="Z61">
        <v>0.67793689645199995</v>
      </c>
      <c r="AA61" t="s">
        <v>45</v>
      </c>
      <c r="AB61" s="2">
        <v>1.7872993717E-34</v>
      </c>
      <c r="AC61" s="2">
        <v>2.8556264212100002E-270</v>
      </c>
      <c r="AD61">
        <v>1</v>
      </c>
      <c r="AE61">
        <v>-1.6885170289800001E-3</v>
      </c>
      <c r="AF61" t="s">
        <v>48</v>
      </c>
      <c r="AG61">
        <v>2</v>
      </c>
      <c r="AH61">
        <v>-2.4684024821699999E-3</v>
      </c>
      <c r="AI61" t="s">
        <v>48</v>
      </c>
      <c r="AJ61" t="s">
        <v>49</v>
      </c>
      <c r="AK61">
        <v>0.27014828415100001</v>
      </c>
      <c r="AL61" t="s">
        <v>48</v>
      </c>
      <c r="AM61" t="s">
        <v>126</v>
      </c>
      <c r="AN61" t="s">
        <v>51</v>
      </c>
      <c r="AO61" t="s">
        <v>126</v>
      </c>
      <c r="AP61" t="s">
        <v>52</v>
      </c>
    </row>
    <row r="62" spans="1:42" x14ac:dyDescent="0.3">
      <c r="A62" t="s">
        <v>187</v>
      </c>
      <c r="B62" t="s">
        <v>43</v>
      </c>
      <c r="C62" s="1">
        <v>42215</v>
      </c>
      <c r="D62">
        <v>75</v>
      </c>
      <c r="E62">
        <v>75</v>
      </c>
      <c r="F62" t="s">
        <v>44</v>
      </c>
      <c r="G62" t="s">
        <v>44</v>
      </c>
      <c r="H62" t="s">
        <v>44</v>
      </c>
      <c r="I62">
        <v>94.061072566799993</v>
      </c>
      <c r="J62" t="s">
        <v>45</v>
      </c>
      <c r="K62">
        <v>23945923</v>
      </c>
      <c r="L62" t="s">
        <v>46</v>
      </c>
      <c r="M62">
        <v>972.245371710526</v>
      </c>
      <c r="N62" t="s">
        <v>58</v>
      </c>
      <c r="O62">
        <v>5.2603450704059203E-2</v>
      </c>
      <c r="P62" t="s">
        <v>48</v>
      </c>
      <c r="Q62">
        <v>94.279510962724601</v>
      </c>
      <c r="R62" t="s">
        <v>45</v>
      </c>
      <c r="S62">
        <v>0.96470224872200006</v>
      </c>
      <c r="T62">
        <v>0.85</v>
      </c>
      <c r="U62" t="s">
        <v>45</v>
      </c>
      <c r="V62">
        <v>0.97668335774699999</v>
      </c>
      <c r="W62" t="s">
        <v>45</v>
      </c>
      <c r="X62">
        <v>0.95321846311799996</v>
      </c>
      <c r="Y62" t="s">
        <v>45</v>
      </c>
      <c r="Z62">
        <v>0.84094804639099996</v>
      </c>
      <c r="AA62" t="s">
        <v>45</v>
      </c>
      <c r="AB62">
        <v>7.6657459479100003E-3</v>
      </c>
      <c r="AC62" t="s">
        <v>47</v>
      </c>
      <c r="AD62">
        <v>0</v>
      </c>
      <c r="AE62">
        <v>-3.8192774334700001E-4</v>
      </c>
      <c r="AF62" t="s">
        <v>45</v>
      </c>
      <c r="AG62">
        <v>0</v>
      </c>
      <c r="AH62">
        <v>-3.4590427306399997E-4</v>
      </c>
      <c r="AI62" t="s">
        <v>45</v>
      </c>
      <c r="AJ62" t="s">
        <v>49</v>
      </c>
      <c r="AK62">
        <v>0.34993546345299997</v>
      </c>
      <c r="AL62" t="s">
        <v>48</v>
      </c>
      <c r="AM62" t="s">
        <v>54</v>
      </c>
      <c r="AN62" t="s">
        <v>55</v>
      </c>
      <c r="AO62" t="s">
        <v>55</v>
      </c>
      <c r="AP62" t="s">
        <v>607</v>
      </c>
    </row>
    <row r="63" spans="1:42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89.521226393899994</v>
      </c>
      <c r="J63" t="s">
        <v>45</v>
      </c>
      <c r="K63">
        <v>27660854</v>
      </c>
      <c r="L63" t="s">
        <v>46</v>
      </c>
      <c r="M63">
        <v>1152.6218618421001</v>
      </c>
      <c r="N63" t="s">
        <v>46</v>
      </c>
      <c r="O63">
        <v>3.60035187768123E-2</v>
      </c>
      <c r="P63" t="s">
        <v>45</v>
      </c>
      <c r="Q63">
        <v>89.694236291408203</v>
      </c>
      <c r="R63" t="s">
        <v>45</v>
      </c>
      <c r="S63">
        <v>0.94786973284099996</v>
      </c>
      <c r="T63">
        <v>0.85</v>
      </c>
      <c r="U63" t="s">
        <v>45</v>
      </c>
      <c r="V63">
        <v>0.95439004980300002</v>
      </c>
      <c r="W63" t="s">
        <v>45</v>
      </c>
      <c r="X63">
        <v>0.94055681963600002</v>
      </c>
      <c r="Y63" t="s">
        <v>45</v>
      </c>
      <c r="Z63">
        <v>0.99584488300200003</v>
      </c>
      <c r="AA63" t="s">
        <v>45</v>
      </c>
      <c r="AB63">
        <v>0.98595098131400005</v>
      </c>
      <c r="AC63" t="s">
        <v>47</v>
      </c>
      <c r="AD63">
        <v>0</v>
      </c>
      <c r="AE63">
        <v>-6.2082237692399997E-4</v>
      </c>
      <c r="AF63" t="s">
        <v>48</v>
      </c>
      <c r="AG63">
        <v>0</v>
      </c>
      <c r="AH63">
        <v>-4.14039457855E-4</v>
      </c>
      <c r="AI63" t="s">
        <v>45</v>
      </c>
      <c r="AJ63" t="s">
        <v>49</v>
      </c>
      <c r="AK63">
        <v>0.82507032100699995</v>
      </c>
      <c r="AL63" t="s">
        <v>48</v>
      </c>
      <c r="AM63" t="s">
        <v>50</v>
      </c>
      <c r="AN63" t="s">
        <v>51</v>
      </c>
      <c r="AO63" t="s">
        <v>50</v>
      </c>
      <c r="AP63" t="s">
        <v>607</v>
      </c>
    </row>
    <row r="64" spans="1:42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90.275251098599995</v>
      </c>
      <c r="J64" t="s">
        <v>45</v>
      </c>
      <c r="K64">
        <v>32967275</v>
      </c>
      <c r="L64" t="s">
        <v>46</v>
      </c>
      <c r="M64">
        <v>1364.8960855263099</v>
      </c>
      <c r="N64" t="s">
        <v>49</v>
      </c>
      <c r="O64">
        <v>2.08753487141192E-2</v>
      </c>
      <c r="P64" t="s">
        <v>45</v>
      </c>
      <c r="Q64">
        <v>90.685458141388196</v>
      </c>
      <c r="R64" t="s">
        <v>45</v>
      </c>
      <c r="S64">
        <v>0.94849830051499995</v>
      </c>
      <c r="T64">
        <v>0.85</v>
      </c>
      <c r="U64" t="s">
        <v>45</v>
      </c>
      <c r="V64">
        <v>0.96322179656399998</v>
      </c>
      <c r="W64" t="s">
        <v>45</v>
      </c>
      <c r="X64">
        <v>0.93352804480600005</v>
      </c>
      <c r="Y64" t="s">
        <v>45</v>
      </c>
      <c r="Z64">
        <v>0.84094804639099996</v>
      </c>
      <c r="AA64" t="s">
        <v>45</v>
      </c>
      <c r="AB64">
        <v>2.91061207481E-4</v>
      </c>
      <c r="AC64" s="2">
        <v>1.2671651943600001E-6</v>
      </c>
      <c r="AD64">
        <v>0</v>
      </c>
      <c r="AE64">
        <v>-5.29512877913E-4</v>
      </c>
      <c r="AF64" t="s">
        <v>48</v>
      </c>
      <c r="AG64">
        <v>0</v>
      </c>
      <c r="AH64">
        <v>-4.4328706593500003E-4</v>
      </c>
      <c r="AI64" t="s">
        <v>45</v>
      </c>
      <c r="AJ64" t="s">
        <v>49</v>
      </c>
      <c r="AK64">
        <v>0.29214396103899998</v>
      </c>
      <c r="AL64" t="s">
        <v>48</v>
      </c>
      <c r="AM64" t="s">
        <v>54</v>
      </c>
      <c r="AN64" t="s">
        <v>55</v>
      </c>
      <c r="AO64" t="s">
        <v>55</v>
      </c>
      <c r="AP64" t="s">
        <v>607</v>
      </c>
    </row>
    <row r="65" spans="1:42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96.817195457400004</v>
      </c>
      <c r="J65" t="s">
        <v>45</v>
      </c>
      <c r="K65">
        <v>16466109</v>
      </c>
      <c r="L65" t="s">
        <v>46</v>
      </c>
      <c r="M65">
        <v>661.29879605263102</v>
      </c>
      <c r="N65" t="s">
        <v>58</v>
      </c>
      <c r="O65">
        <v>4.3831478903697201E-2</v>
      </c>
      <c r="P65" t="s">
        <v>45</v>
      </c>
      <c r="Q65">
        <v>97.2033810074267</v>
      </c>
      <c r="R65" t="s">
        <v>45</v>
      </c>
      <c r="S65">
        <v>0.97598730469799999</v>
      </c>
      <c r="T65">
        <v>0.85</v>
      </c>
      <c r="U65" t="s">
        <v>45</v>
      </c>
      <c r="V65">
        <v>0.98257798649700001</v>
      </c>
      <c r="W65" t="s">
        <v>45</v>
      </c>
      <c r="X65">
        <v>0.97146896816999995</v>
      </c>
      <c r="Y65" t="s">
        <v>45</v>
      </c>
      <c r="Z65">
        <v>0.95412926422199995</v>
      </c>
      <c r="AA65" t="s">
        <v>45</v>
      </c>
      <c r="AB65">
        <v>0.81203427593300004</v>
      </c>
      <c r="AC65">
        <v>0.238247364676</v>
      </c>
      <c r="AD65">
        <v>0</v>
      </c>
      <c r="AE65">
        <v>-2.8401065994599999E-4</v>
      </c>
      <c r="AF65" t="s">
        <v>45</v>
      </c>
      <c r="AG65">
        <v>0</v>
      </c>
      <c r="AH65">
        <v>-1.52602676968E-4</v>
      </c>
      <c r="AI65" t="s">
        <v>45</v>
      </c>
      <c r="AJ65" t="s">
        <v>49</v>
      </c>
      <c r="AK65">
        <v>0.35886784923800003</v>
      </c>
      <c r="AL65" t="s">
        <v>48</v>
      </c>
      <c r="AM65" t="s">
        <v>158</v>
      </c>
      <c r="AN65" t="s">
        <v>51</v>
      </c>
      <c r="AO65" t="s">
        <v>158</v>
      </c>
      <c r="AP65" t="s">
        <v>607</v>
      </c>
    </row>
    <row r="66" spans="1:42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89.294459360499999</v>
      </c>
      <c r="J66" t="s">
        <v>45</v>
      </c>
      <c r="K66">
        <v>22283310</v>
      </c>
      <c r="L66" t="s">
        <v>46</v>
      </c>
      <c r="M66">
        <v>1188.9462232142801</v>
      </c>
      <c r="N66" t="s">
        <v>49</v>
      </c>
      <c r="O66">
        <v>1.6194191188456299E-2</v>
      </c>
      <c r="P66" t="s">
        <v>45</v>
      </c>
      <c r="Q66">
        <v>88.936160258208503</v>
      </c>
      <c r="R66" t="s">
        <v>45</v>
      </c>
      <c r="S66">
        <v>0.92177168026800005</v>
      </c>
      <c r="T66">
        <v>0.8</v>
      </c>
      <c r="U66" t="s">
        <v>45</v>
      </c>
      <c r="V66">
        <v>0.95497481988300004</v>
      </c>
      <c r="W66" t="s">
        <v>45</v>
      </c>
      <c r="X66">
        <v>0.88475079295000003</v>
      </c>
      <c r="Y66" t="s">
        <v>45</v>
      </c>
      <c r="Z66">
        <v>0.84094804639099996</v>
      </c>
      <c r="AA66" t="s">
        <v>45</v>
      </c>
      <c r="AB66" s="2">
        <v>2.7092556543199998E-32</v>
      </c>
      <c r="AC66" t="s">
        <v>47</v>
      </c>
      <c r="AD66">
        <v>0</v>
      </c>
      <c r="AE66">
        <v>-3.52431864585E-4</v>
      </c>
      <c r="AF66" t="s">
        <v>45</v>
      </c>
      <c r="AG66">
        <v>0</v>
      </c>
      <c r="AH66">
        <v>-8.3314590530700003E-4</v>
      </c>
      <c r="AI66" t="s">
        <v>48</v>
      </c>
      <c r="AJ66" t="s">
        <v>49</v>
      </c>
      <c r="AK66">
        <v>0.365356046923</v>
      </c>
      <c r="AL66" t="s">
        <v>48</v>
      </c>
      <c r="AM66" t="s">
        <v>122</v>
      </c>
      <c r="AN66" t="s">
        <v>51</v>
      </c>
      <c r="AO66" t="s">
        <v>122</v>
      </c>
      <c r="AP66" t="s">
        <v>607</v>
      </c>
    </row>
    <row r="67" spans="1:42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 t="s">
        <v>44</v>
      </c>
      <c r="G67" t="s">
        <v>44</v>
      </c>
      <c r="H67" t="s">
        <v>44</v>
      </c>
      <c r="I67">
        <v>92.425287017399995</v>
      </c>
      <c r="J67" t="s">
        <v>45</v>
      </c>
      <c r="K67">
        <v>22253985</v>
      </c>
      <c r="L67" t="s">
        <v>46</v>
      </c>
      <c r="M67">
        <v>1160.0949107142801</v>
      </c>
      <c r="N67" t="s">
        <v>49</v>
      </c>
      <c r="O67">
        <v>1.68894533138997E-2</v>
      </c>
      <c r="P67" t="s">
        <v>45</v>
      </c>
      <c r="Q67">
        <v>92.344521341973106</v>
      </c>
      <c r="R67" t="s">
        <v>45</v>
      </c>
      <c r="S67">
        <v>0.90105909991199995</v>
      </c>
      <c r="T67">
        <v>0.8</v>
      </c>
      <c r="U67" t="s">
        <v>45</v>
      </c>
      <c r="V67">
        <v>0.92829931685699996</v>
      </c>
      <c r="W67" t="s">
        <v>45</v>
      </c>
      <c r="X67">
        <v>0.871318826391</v>
      </c>
      <c r="Y67" t="s">
        <v>45</v>
      </c>
      <c r="Z67">
        <v>0.95412926422199995</v>
      </c>
      <c r="AA67" t="s">
        <v>45</v>
      </c>
      <c r="AB67" s="2">
        <v>7.8771762133300003E-25</v>
      </c>
      <c r="AC67" t="s">
        <v>47</v>
      </c>
      <c r="AD67">
        <v>0</v>
      </c>
      <c r="AE67">
        <v>-9.93397660997E-4</v>
      </c>
      <c r="AF67" t="s">
        <v>48</v>
      </c>
      <c r="AG67">
        <v>0</v>
      </c>
      <c r="AH67">
        <v>-1.5020617097300001E-3</v>
      </c>
      <c r="AI67" t="s">
        <v>48</v>
      </c>
      <c r="AJ67" t="s">
        <v>49</v>
      </c>
      <c r="AK67">
        <v>0.173151836181</v>
      </c>
      <c r="AL67" t="s">
        <v>48</v>
      </c>
      <c r="AM67" t="s">
        <v>54</v>
      </c>
      <c r="AN67" t="s">
        <v>55</v>
      </c>
      <c r="AO67" t="s">
        <v>55</v>
      </c>
      <c r="AP67" t="s">
        <v>52</v>
      </c>
    </row>
    <row r="68" spans="1:42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94.121353357000004</v>
      </c>
      <c r="J68" t="s">
        <v>45</v>
      </c>
      <c r="K68">
        <v>26775268</v>
      </c>
      <c r="L68" t="s">
        <v>46</v>
      </c>
      <c r="M68">
        <v>1083.9539506578899</v>
      </c>
      <c r="N68" t="s">
        <v>58</v>
      </c>
      <c r="O68">
        <v>3.2933589085342899E-2</v>
      </c>
      <c r="P68" t="s">
        <v>45</v>
      </c>
      <c r="Q68">
        <v>94.466594921644898</v>
      </c>
      <c r="R68" t="s">
        <v>45</v>
      </c>
      <c r="S68">
        <v>0.96462233285599996</v>
      </c>
      <c r="T68">
        <v>0.85</v>
      </c>
      <c r="U68" t="s">
        <v>45</v>
      </c>
      <c r="V68">
        <v>0.97519107707899999</v>
      </c>
      <c r="W68" t="s">
        <v>45</v>
      </c>
      <c r="X68">
        <v>0.95488851378299999</v>
      </c>
      <c r="Y68" t="s">
        <v>45</v>
      </c>
      <c r="Z68">
        <v>0.84094804639099996</v>
      </c>
      <c r="AA68" t="s">
        <v>45</v>
      </c>
      <c r="AB68">
        <v>1.3870738117999999E-2</v>
      </c>
      <c r="AC68" s="2">
        <v>2.5965573653700001E-9</v>
      </c>
      <c r="AD68">
        <v>0</v>
      </c>
      <c r="AE68">
        <v>-4.1277571155800001E-4</v>
      </c>
      <c r="AF68" t="s">
        <v>45</v>
      </c>
      <c r="AG68">
        <v>0</v>
      </c>
      <c r="AH68">
        <v>-2.5664770346799998E-4</v>
      </c>
      <c r="AI68" t="s">
        <v>45</v>
      </c>
      <c r="AJ68" t="s">
        <v>49</v>
      </c>
      <c r="AK68">
        <v>0.35264182079700002</v>
      </c>
      <c r="AL68" t="s">
        <v>48</v>
      </c>
      <c r="AM68" t="s">
        <v>54</v>
      </c>
      <c r="AN68" t="s">
        <v>55</v>
      </c>
      <c r="AO68" t="s">
        <v>55</v>
      </c>
      <c r="AP68" t="s">
        <v>607</v>
      </c>
    </row>
    <row r="69" spans="1:42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92.767204124499997</v>
      </c>
      <c r="J69" t="s">
        <v>45</v>
      </c>
      <c r="K69">
        <v>28026234</v>
      </c>
      <c r="L69" t="s">
        <v>46</v>
      </c>
      <c r="M69">
        <v>1148.96424671052</v>
      </c>
      <c r="N69" t="s">
        <v>46</v>
      </c>
      <c r="O69">
        <v>2.08526649072222E-2</v>
      </c>
      <c r="P69" t="s">
        <v>45</v>
      </c>
      <c r="Q69">
        <v>93.290400687587194</v>
      </c>
      <c r="R69" t="s">
        <v>45</v>
      </c>
      <c r="S69">
        <v>0.96152219087699997</v>
      </c>
      <c r="T69">
        <v>0.85</v>
      </c>
      <c r="U69" t="s">
        <v>45</v>
      </c>
      <c r="V69">
        <v>0.97405107181600004</v>
      </c>
      <c r="W69" t="s">
        <v>45</v>
      </c>
      <c r="X69">
        <v>0.949017157758</v>
      </c>
      <c r="Y69" t="s">
        <v>45</v>
      </c>
      <c r="Z69">
        <v>0.84094804639099996</v>
      </c>
      <c r="AA69" t="s">
        <v>45</v>
      </c>
      <c r="AB69">
        <v>3.1601976702900001E-4</v>
      </c>
      <c r="AC69" t="s">
        <v>47</v>
      </c>
      <c r="AD69">
        <v>0</v>
      </c>
      <c r="AE69">
        <v>-3.3273288225899999E-4</v>
      </c>
      <c r="AF69" t="s">
        <v>45</v>
      </c>
      <c r="AG69">
        <v>0</v>
      </c>
      <c r="AH69">
        <v>-4.0840236341900001E-4</v>
      </c>
      <c r="AI69" t="s">
        <v>45</v>
      </c>
      <c r="AJ69" t="s">
        <v>49</v>
      </c>
      <c r="AK69">
        <v>0.70143133848700001</v>
      </c>
      <c r="AL69" t="s">
        <v>48</v>
      </c>
      <c r="AM69" t="s">
        <v>54</v>
      </c>
      <c r="AN69" t="s">
        <v>55</v>
      </c>
      <c r="AO69" t="s">
        <v>55</v>
      </c>
      <c r="AP69" t="s">
        <v>52</v>
      </c>
    </row>
    <row r="70" spans="1:42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 t="s">
        <v>44</v>
      </c>
      <c r="G70" t="s">
        <v>44</v>
      </c>
      <c r="H70" t="s">
        <v>44</v>
      </c>
      <c r="I70">
        <v>93.411605617399999</v>
      </c>
      <c r="J70" t="s">
        <v>45</v>
      </c>
      <c r="K70">
        <v>26592471</v>
      </c>
      <c r="L70" t="s">
        <v>46</v>
      </c>
      <c r="M70">
        <v>1089.83613157894</v>
      </c>
      <c r="N70" t="s">
        <v>58</v>
      </c>
      <c r="O70">
        <v>1.51529621914829E-2</v>
      </c>
      <c r="P70" t="s">
        <v>45</v>
      </c>
      <c r="Q70">
        <v>93.745669488532201</v>
      </c>
      <c r="R70" t="s">
        <v>45</v>
      </c>
      <c r="S70">
        <v>0.96481151337399995</v>
      </c>
      <c r="T70">
        <v>0.85</v>
      </c>
      <c r="U70" t="s">
        <v>45</v>
      </c>
      <c r="V70">
        <v>0.97351194128100005</v>
      </c>
      <c r="W70" t="s">
        <v>45</v>
      </c>
      <c r="X70">
        <v>0.95716548943500002</v>
      </c>
      <c r="Y70" t="s">
        <v>45</v>
      </c>
      <c r="Z70">
        <v>0.84094804639099996</v>
      </c>
      <c r="AA70" t="s">
        <v>45</v>
      </c>
      <c r="AB70">
        <v>7.2700618992599997E-2</v>
      </c>
      <c r="AC70">
        <v>1.6305617680299998E-2</v>
      </c>
      <c r="AD70">
        <v>0</v>
      </c>
      <c r="AE70">
        <v>-3.0310715388399999E-4</v>
      </c>
      <c r="AF70" t="s">
        <v>45</v>
      </c>
      <c r="AG70">
        <v>0</v>
      </c>
      <c r="AH70">
        <v>-3.16547894087E-4</v>
      </c>
      <c r="AI70" t="s">
        <v>45</v>
      </c>
      <c r="AJ70" t="s">
        <v>49</v>
      </c>
      <c r="AK70">
        <v>0.26271766188500001</v>
      </c>
      <c r="AL70" t="s">
        <v>48</v>
      </c>
      <c r="AM70" t="s">
        <v>54</v>
      </c>
      <c r="AN70" t="s">
        <v>55</v>
      </c>
      <c r="AO70" t="s">
        <v>55</v>
      </c>
      <c r="AP70" t="s">
        <v>607</v>
      </c>
    </row>
    <row r="71" spans="1:42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 t="s">
        <v>44</v>
      </c>
      <c r="G71" t="s">
        <v>44</v>
      </c>
      <c r="H71" t="s">
        <v>44</v>
      </c>
      <c r="I71">
        <v>96.323205917199999</v>
      </c>
      <c r="J71" t="s">
        <v>45</v>
      </c>
      <c r="K71">
        <v>11702340</v>
      </c>
      <c r="L71" t="s">
        <v>46</v>
      </c>
      <c r="M71">
        <v>597.55539955357096</v>
      </c>
      <c r="N71" t="s">
        <v>58</v>
      </c>
      <c r="O71">
        <v>3.00410488782226E-2</v>
      </c>
      <c r="P71" t="s">
        <v>45</v>
      </c>
      <c r="Q71">
        <v>96.521817934073098</v>
      </c>
      <c r="R71" t="s">
        <v>45</v>
      </c>
      <c r="S71">
        <v>0.961012883431</v>
      </c>
      <c r="T71">
        <v>0.8</v>
      </c>
      <c r="U71" t="s">
        <v>45</v>
      </c>
      <c r="V71">
        <v>0.97032218733099995</v>
      </c>
      <c r="W71" t="s">
        <v>45</v>
      </c>
      <c r="X71">
        <v>0.95085656440900002</v>
      </c>
      <c r="Y71" t="s">
        <v>45</v>
      </c>
      <c r="Z71">
        <v>0.95412926422199995</v>
      </c>
      <c r="AA71" t="s">
        <v>45</v>
      </c>
      <c r="AB71">
        <v>7.0315883748299996E-3</v>
      </c>
      <c r="AC71" t="s">
        <v>47</v>
      </c>
      <c r="AD71">
        <v>0</v>
      </c>
      <c r="AE71">
        <v>-3.4988108960199999E-4</v>
      </c>
      <c r="AF71" t="s">
        <v>45</v>
      </c>
      <c r="AG71">
        <v>0</v>
      </c>
      <c r="AH71">
        <v>-6.0700414490600003E-4</v>
      </c>
      <c r="AI71" t="s">
        <v>48</v>
      </c>
      <c r="AJ71" t="s">
        <v>49</v>
      </c>
      <c r="AK71">
        <v>0.235390677375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202</v>
      </c>
      <c r="B72" t="s">
        <v>43</v>
      </c>
      <c r="C72" s="1">
        <v>42249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89.3024633868</v>
      </c>
      <c r="J72" t="s">
        <v>45</v>
      </c>
      <c r="K72">
        <v>21077655</v>
      </c>
      <c r="L72" t="s">
        <v>46</v>
      </c>
      <c r="M72">
        <v>1129.95266071428</v>
      </c>
      <c r="N72" t="s">
        <v>49</v>
      </c>
      <c r="O72">
        <v>1.5245991976807399E-2</v>
      </c>
      <c r="P72" t="s">
        <v>45</v>
      </c>
      <c r="Q72">
        <v>89.188884236138094</v>
      </c>
      <c r="R72" t="s">
        <v>45</v>
      </c>
      <c r="S72">
        <v>0.83273272511100005</v>
      </c>
      <c r="T72">
        <v>0.8</v>
      </c>
      <c r="U72" t="s">
        <v>45</v>
      </c>
      <c r="V72">
        <v>0.88185326722299995</v>
      </c>
      <c r="W72" t="s">
        <v>45</v>
      </c>
      <c r="X72">
        <v>0.78000495898800004</v>
      </c>
      <c r="Y72" t="s">
        <v>48</v>
      </c>
      <c r="Z72">
        <v>0.67793689645199995</v>
      </c>
      <c r="AA72" t="s">
        <v>45</v>
      </c>
      <c r="AB72" s="2">
        <v>7.5007710752800001E-47</v>
      </c>
      <c r="AC72" s="2">
        <v>3.9097477546799998E-271</v>
      </c>
      <c r="AD72">
        <v>2</v>
      </c>
      <c r="AE72">
        <v>-2.2786575418500001E-3</v>
      </c>
      <c r="AF72" t="s">
        <v>48</v>
      </c>
      <c r="AG72">
        <v>13</v>
      </c>
      <c r="AH72">
        <v>-2.80729983136E-3</v>
      </c>
      <c r="AI72" t="s">
        <v>48</v>
      </c>
      <c r="AJ72" t="s">
        <v>49</v>
      </c>
      <c r="AK72">
        <v>0.46846958834000002</v>
      </c>
      <c r="AL72" t="s">
        <v>48</v>
      </c>
      <c r="AM72" t="s">
        <v>54</v>
      </c>
      <c r="AN72" t="s">
        <v>55</v>
      </c>
      <c r="AO72" t="s">
        <v>55</v>
      </c>
      <c r="AP72" t="s">
        <v>52</v>
      </c>
    </row>
    <row r="73" spans="1:42" x14ac:dyDescent="0.3">
      <c r="A73" t="s">
        <v>212</v>
      </c>
      <c r="B73" t="s">
        <v>64</v>
      </c>
      <c r="C73" s="1">
        <v>42251</v>
      </c>
      <c r="D73">
        <v>200</v>
      </c>
      <c r="E73">
        <v>200</v>
      </c>
      <c r="F73" t="s">
        <v>44</v>
      </c>
      <c r="G73" t="s">
        <v>44</v>
      </c>
      <c r="H73" t="s">
        <v>44</v>
      </c>
      <c r="I73">
        <v>90.715646360199997</v>
      </c>
      <c r="J73" t="s">
        <v>45</v>
      </c>
      <c r="K73">
        <v>32586889</v>
      </c>
      <c r="L73" t="s">
        <v>46</v>
      </c>
      <c r="M73">
        <v>1348.7336776315699</v>
      </c>
      <c r="N73" t="s">
        <v>49</v>
      </c>
      <c r="O73">
        <v>8.4128414329827199E-3</v>
      </c>
      <c r="P73" t="s">
        <v>45</v>
      </c>
      <c r="Q73">
        <v>90.883907283150705</v>
      </c>
      <c r="R73" t="s">
        <v>45</v>
      </c>
      <c r="S73">
        <v>0.808419282041</v>
      </c>
      <c r="T73">
        <v>0.7</v>
      </c>
      <c r="U73" t="s">
        <v>45</v>
      </c>
      <c r="V73">
        <v>0.837916954883</v>
      </c>
      <c r="W73" t="s">
        <v>45</v>
      </c>
      <c r="X73">
        <v>0.77399532063300003</v>
      </c>
      <c r="Y73" t="s">
        <v>45</v>
      </c>
      <c r="Z73">
        <v>0.50765795335700004</v>
      </c>
      <c r="AA73" t="s">
        <v>45</v>
      </c>
      <c r="AB73" s="2">
        <v>6.5298977612800002E-46</v>
      </c>
      <c r="AC73" s="2">
        <v>4.3193098564300002E-60</v>
      </c>
      <c r="AD73">
        <v>33</v>
      </c>
      <c r="AE73">
        <v>-2.3849815728399998E-3</v>
      </c>
      <c r="AF73" t="s">
        <v>48</v>
      </c>
      <c r="AG73">
        <v>45</v>
      </c>
      <c r="AH73">
        <v>-2.9542204702799999E-3</v>
      </c>
      <c r="AI73" t="s">
        <v>48</v>
      </c>
      <c r="AJ73" t="s">
        <v>49</v>
      </c>
      <c r="AK73">
        <v>0.26214334528599997</v>
      </c>
      <c r="AL73" t="s">
        <v>48</v>
      </c>
      <c r="AM73" t="s">
        <v>213</v>
      </c>
      <c r="AN73" t="s">
        <v>51</v>
      </c>
      <c r="AO73" t="s">
        <v>213</v>
      </c>
      <c r="AP73" t="s">
        <v>52</v>
      </c>
    </row>
    <row r="74" spans="1:42" x14ac:dyDescent="0.3">
      <c r="A74" t="s">
        <v>106</v>
      </c>
      <c r="B74" t="s">
        <v>64</v>
      </c>
      <c r="C74" s="1">
        <v>42257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89.555382761199994</v>
      </c>
      <c r="J74" t="s">
        <v>45</v>
      </c>
      <c r="K74">
        <v>20794433</v>
      </c>
      <c r="L74" t="s">
        <v>46</v>
      </c>
      <c r="M74">
        <v>1100.4879732142799</v>
      </c>
      <c r="N74" t="s">
        <v>49</v>
      </c>
      <c r="O74">
        <v>2.38400526773982E-2</v>
      </c>
      <c r="P74" t="s">
        <v>45</v>
      </c>
      <c r="Q74">
        <v>88.867187311838293</v>
      </c>
      <c r="R74" t="s">
        <v>45</v>
      </c>
      <c r="S74">
        <v>0.85358843941100004</v>
      </c>
      <c r="T74">
        <v>0.8</v>
      </c>
      <c r="U74" t="s">
        <v>45</v>
      </c>
      <c r="V74">
        <v>0.88667867746100004</v>
      </c>
      <c r="W74" t="s">
        <v>45</v>
      </c>
      <c r="X74">
        <v>0.81835082609999998</v>
      </c>
      <c r="Y74" t="s">
        <v>45</v>
      </c>
      <c r="Z74">
        <v>0.95412926422199995</v>
      </c>
      <c r="AA74" t="s">
        <v>45</v>
      </c>
      <c r="AB74" s="2">
        <v>2.3038717744599998E-18</v>
      </c>
      <c r="AC74" t="s">
        <v>47</v>
      </c>
      <c r="AD74">
        <v>0</v>
      </c>
      <c r="AE74">
        <v>-2.13091225562E-3</v>
      </c>
      <c r="AF74" t="s">
        <v>48</v>
      </c>
      <c r="AG74">
        <v>9</v>
      </c>
      <c r="AH74">
        <v>-2.4175850624999998E-3</v>
      </c>
      <c r="AI74" t="s">
        <v>48</v>
      </c>
      <c r="AJ74" t="s">
        <v>49</v>
      </c>
      <c r="AK74">
        <v>0.923714358658</v>
      </c>
      <c r="AL74" t="s">
        <v>48</v>
      </c>
      <c r="AM74" t="s">
        <v>107</v>
      </c>
      <c r="AN74" t="s">
        <v>51</v>
      </c>
      <c r="AO74" t="s">
        <v>107</v>
      </c>
      <c r="AP74" t="s">
        <v>607</v>
      </c>
    </row>
    <row r="75" spans="1:42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 t="s">
        <v>44</v>
      </c>
      <c r="G75" t="s">
        <v>44</v>
      </c>
      <c r="H75" t="s">
        <v>44</v>
      </c>
      <c r="I75">
        <v>91.866919196200001</v>
      </c>
      <c r="J75" t="s">
        <v>45</v>
      </c>
      <c r="K75">
        <v>29894066</v>
      </c>
      <c r="L75" t="s">
        <v>46</v>
      </c>
      <c r="M75">
        <v>1233.1842171052599</v>
      </c>
      <c r="N75" t="s">
        <v>49</v>
      </c>
      <c r="O75">
        <v>1.72565594117161E-2</v>
      </c>
      <c r="P75" t="s">
        <v>45</v>
      </c>
      <c r="Q75">
        <v>92.001154427092501</v>
      </c>
      <c r="R75" t="s">
        <v>45</v>
      </c>
      <c r="S75">
        <v>0.95953547089299995</v>
      </c>
      <c r="T75">
        <v>0.85</v>
      </c>
      <c r="U75" t="s">
        <v>45</v>
      </c>
      <c r="V75">
        <v>0.97065294942900004</v>
      </c>
      <c r="W75" t="s">
        <v>45</v>
      </c>
      <c r="X75">
        <v>0.94871606558999999</v>
      </c>
      <c r="Y75" t="s">
        <v>45</v>
      </c>
      <c r="Z75">
        <v>0.84094804639099996</v>
      </c>
      <c r="AA75" t="s">
        <v>45</v>
      </c>
      <c r="AB75">
        <v>3.6196375063100002E-3</v>
      </c>
      <c r="AC75">
        <v>2.9275015602499998E-4</v>
      </c>
      <c r="AD75">
        <v>0</v>
      </c>
      <c r="AE75">
        <v>-4.2910248485100001E-4</v>
      </c>
      <c r="AF75" t="s">
        <v>45</v>
      </c>
      <c r="AG75">
        <v>0</v>
      </c>
      <c r="AH75">
        <v>-3.1438298082000002E-4</v>
      </c>
      <c r="AI75" t="s">
        <v>45</v>
      </c>
      <c r="AJ75" t="s">
        <v>49</v>
      </c>
      <c r="AK75">
        <v>0.30964337569200001</v>
      </c>
      <c r="AL75" t="s">
        <v>48</v>
      </c>
      <c r="AM75" t="s">
        <v>54</v>
      </c>
      <c r="AN75" t="s">
        <v>55</v>
      </c>
      <c r="AO75" t="s">
        <v>55</v>
      </c>
      <c r="AP75" t="s">
        <v>607</v>
      </c>
    </row>
    <row r="76" spans="1:42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 t="s">
        <v>87</v>
      </c>
      <c r="G76" t="s">
        <v>44</v>
      </c>
      <c r="H76" t="s">
        <v>44</v>
      </c>
      <c r="I76">
        <v>91.388573971400007</v>
      </c>
      <c r="J76" t="s">
        <v>45</v>
      </c>
      <c r="K76">
        <v>20193785</v>
      </c>
      <c r="L76" t="s">
        <v>46</v>
      </c>
      <c r="M76">
        <v>1043.64624553571</v>
      </c>
      <c r="N76" t="s">
        <v>49</v>
      </c>
      <c r="O76">
        <v>2.6601298706157399E-2</v>
      </c>
      <c r="P76" t="s">
        <v>45</v>
      </c>
      <c r="Q76">
        <v>91.138114010508502</v>
      </c>
      <c r="R76" t="s">
        <v>45</v>
      </c>
      <c r="S76">
        <v>0.85975784325299998</v>
      </c>
      <c r="T76">
        <v>0.8</v>
      </c>
      <c r="U76" t="s">
        <v>45</v>
      </c>
      <c r="V76">
        <v>0.89101794838299997</v>
      </c>
      <c r="W76" t="s">
        <v>45</v>
      </c>
      <c r="X76">
        <v>0.82693767000899998</v>
      </c>
      <c r="Y76" t="s">
        <v>45</v>
      </c>
      <c r="Z76">
        <v>0.84094804639099996</v>
      </c>
      <c r="AA76" t="s">
        <v>45</v>
      </c>
      <c r="AB76" s="2">
        <v>4.1997205206000002E-18</v>
      </c>
      <c r="AC76" t="s">
        <v>47</v>
      </c>
      <c r="AD76">
        <v>0</v>
      </c>
      <c r="AE76">
        <v>-2.0334566935699999E-3</v>
      </c>
      <c r="AF76" t="s">
        <v>48</v>
      </c>
      <c r="AG76">
        <v>5</v>
      </c>
      <c r="AH76">
        <v>-2.1409463718999999E-3</v>
      </c>
      <c r="AI76" t="s">
        <v>48</v>
      </c>
      <c r="AJ76" t="s">
        <v>49</v>
      </c>
      <c r="AK76">
        <v>0.64105638681199995</v>
      </c>
      <c r="AL76" t="s">
        <v>48</v>
      </c>
      <c r="AM76" t="s">
        <v>173</v>
      </c>
      <c r="AN76" t="s">
        <v>51</v>
      </c>
      <c r="AO76" t="s">
        <v>173</v>
      </c>
      <c r="AP76" t="s">
        <v>607</v>
      </c>
    </row>
    <row r="77" spans="1:42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86.889152223799996</v>
      </c>
      <c r="J77" t="s">
        <v>45</v>
      </c>
      <c r="K77">
        <v>3991745</v>
      </c>
      <c r="L77" t="s">
        <v>46</v>
      </c>
      <c r="M77">
        <v>184.47766796875001</v>
      </c>
      <c r="N77" t="s">
        <v>58</v>
      </c>
      <c r="O77">
        <v>1.26105445095371E-2</v>
      </c>
      <c r="P77" t="s">
        <v>45</v>
      </c>
      <c r="Q77">
        <v>87.677006873771703</v>
      </c>
      <c r="R77" t="s">
        <v>45</v>
      </c>
      <c r="S77">
        <v>0.95123639083099998</v>
      </c>
      <c r="T77">
        <v>0.8</v>
      </c>
      <c r="U77" t="s">
        <v>45</v>
      </c>
      <c r="V77">
        <v>0.96221322117800001</v>
      </c>
      <c r="W77" t="s">
        <v>45</v>
      </c>
      <c r="X77">
        <v>0.94056435624599999</v>
      </c>
      <c r="Y77" t="s">
        <v>45</v>
      </c>
      <c r="Z77">
        <v>0.95412926422199995</v>
      </c>
      <c r="AA77" t="s">
        <v>45</v>
      </c>
      <c r="AB77">
        <v>0.17881357352400001</v>
      </c>
      <c r="AC77">
        <v>9.2674152669799999E-3</v>
      </c>
      <c r="AD77">
        <v>0</v>
      </c>
      <c r="AE77">
        <v>-3.59992762274E-4</v>
      </c>
      <c r="AF77" t="s">
        <v>45</v>
      </c>
      <c r="AG77">
        <v>0</v>
      </c>
      <c r="AH77">
        <v>-8.6178261072000003E-4</v>
      </c>
      <c r="AI77" t="s">
        <v>48</v>
      </c>
      <c r="AJ77" t="s">
        <v>49</v>
      </c>
      <c r="AK77">
        <v>0.34856988950899997</v>
      </c>
      <c r="AL77" t="s">
        <v>48</v>
      </c>
      <c r="AM77" t="s">
        <v>235</v>
      </c>
      <c r="AN77" t="s">
        <v>235</v>
      </c>
      <c r="AO77" t="s">
        <v>51</v>
      </c>
      <c r="AP77" t="s">
        <v>52</v>
      </c>
    </row>
    <row r="78" spans="1:42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95.061774949599993</v>
      </c>
      <c r="J78" t="s">
        <v>45</v>
      </c>
      <c r="K78">
        <v>24906667</v>
      </c>
      <c r="L78" t="s">
        <v>46</v>
      </c>
      <c r="M78">
        <v>1010.38699342105</v>
      </c>
      <c r="N78" t="s">
        <v>58</v>
      </c>
      <c r="O78">
        <v>1.77501724364163E-2</v>
      </c>
      <c r="P78" t="s">
        <v>45</v>
      </c>
      <c r="Q78">
        <v>95.409620054782707</v>
      </c>
      <c r="R78" t="s">
        <v>45</v>
      </c>
      <c r="S78">
        <v>0.96734082677900002</v>
      </c>
      <c r="T78">
        <v>0.85</v>
      </c>
      <c r="U78" t="s">
        <v>45</v>
      </c>
      <c r="V78">
        <v>0.97861100885200003</v>
      </c>
      <c r="W78" t="s">
        <v>45</v>
      </c>
      <c r="X78">
        <v>0.95783739671000001</v>
      </c>
      <c r="Y78" t="s">
        <v>45</v>
      </c>
      <c r="Z78">
        <v>0.84094804639099996</v>
      </c>
      <c r="AA78" t="s">
        <v>45</v>
      </c>
      <c r="AB78">
        <v>7.0481874332500001E-3</v>
      </c>
      <c r="AC78" s="2">
        <v>1.54494916785E-9</v>
      </c>
      <c r="AD78">
        <v>0</v>
      </c>
      <c r="AE78">
        <v>-3.5962840841400001E-4</v>
      </c>
      <c r="AF78" t="s">
        <v>45</v>
      </c>
      <c r="AG78">
        <v>0</v>
      </c>
      <c r="AH78">
        <v>-2.27657207915E-4</v>
      </c>
      <c r="AI78" t="s">
        <v>45</v>
      </c>
      <c r="AJ78" t="s">
        <v>49</v>
      </c>
      <c r="AK78">
        <v>0.33048677285299999</v>
      </c>
      <c r="AL78" t="s">
        <v>48</v>
      </c>
      <c r="AM78" t="s">
        <v>54</v>
      </c>
      <c r="AN78" t="s">
        <v>55</v>
      </c>
      <c r="AO78" t="s">
        <v>55</v>
      </c>
      <c r="AP78" t="s">
        <v>607</v>
      </c>
    </row>
    <row r="79" spans="1:42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 t="s">
        <v>44</v>
      </c>
      <c r="G79" t="s">
        <v>44</v>
      </c>
      <c r="H79" t="s">
        <v>44</v>
      </c>
      <c r="I79">
        <v>93.7729894175</v>
      </c>
      <c r="J79" t="s">
        <v>45</v>
      </c>
      <c r="K79">
        <v>28292454</v>
      </c>
      <c r="L79" t="s">
        <v>46</v>
      </c>
      <c r="M79">
        <v>1144.95948026315</v>
      </c>
      <c r="N79" t="s">
        <v>46</v>
      </c>
      <c r="O79">
        <v>2.1422857270383299E-2</v>
      </c>
      <c r="P79" t="s">
        <v>45</v>
      </c>
      <c r="Q79">
        <v>93.529517777632506</v>
      </c>
      <c r="R79" t="s">
        <v>45</v>
      </c>
      <c r="S79">
        <v>0.96266007912700002</v>
      </c>
      <c r="T79">
        <v>0.85</v>
      </c>
      <c r="U79" t="s">
        <v>45</v>
      </c>
      <c r="V79">
        <v>0.97492699973399999</v>
      </c>
      <c r="W79" t="s">
        <v>45</v>
      </c>
      <c r="X79">
        <v>0.95191404558500003</v>
      </c>
      <c r="Y79" t="s">
        <v>45</v>
      </c>
      <c r="Z79">
        <v>0.84094804639099996</v>
      </c>
      <c r="AA79" t="s">
        <v>45</v>
      </c>
      <c r="AB79">
        <v>1.2642659552699999E-2</v>
      </c>
      <c r="AC79" t="s">
        <v>47</v>
      </c>
      <c r="AD79">
        <v>0</v>
      </c>
      <c r="AE79">
        <v>-4.1356190896500001E-4</v>
      </c>
      <c r="AF79" t="s">
        <v>45</v>
      </c>
      <c r="AG79">
        <v>0</v>
      </c>
      <c r="AH79">
        <v>-2.6611347164400001E-4</v>
      </c>
      <c r="AI79" t="s">
        <v>45</v>
      </c>
      <c r="AJ79" t="s">
        <v>49</v>
      </c>
      <c r="AK79">
        <v>0.28349661013100003</v>
      </c>
      <c r="AL79" t="s">
        <v>48</v>
      </c>
      <c r="AM79" t="s">
        <v>54</v>
      </c>
      <c r="AN79" t="s">
        <v>55</v>
      </c>
      <c r="AO79" t="s">
        <v>55</v>
      </c>
      <c r="AP79" t="s">
        <v>607</v>
      </c>
    </row>
    <row r="80" spans="1:42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 t="s">
        <v>44</v>
      </c>
      <c r="G80" t="s">
        <v>44</v>
      </c>
      <c r="H80" t="s">
        <v>44</v>
      </c>
      <c r="I80">
        <v>93.323392145</v>
      </c>
      <c r="J80" t="s">
        <v>45</v>
      </c>
      <c r="K80">
        <v>29303547</v>
      </c>
      <c r="L80" t="s">
        <v>46</v>
      </c>
      <c r="M80">
        <v>1206.8801973684201</v>
      </c>
      <c r="N80" t="s">
        <v>49</v>
      </c>
      <c r="O80">
        <v>4.9804661381107597E-2</v>
      </c>
      <c r="P80" t="s">
        <v>45</v>
      </c>
      <c r="Q80">
        <v>93.515559504281697</v>
      </c>
      <c r="R80" t="s">
        <v>45</v>
      </c>
      <c r="S80">
        <v>0.95730248731900003</v>
      </c>
      <c r="T80">
        <v>0.85</v>
      </c>
      <c r="U80" t="s">
        <v>45</v>
      </c>
      <c r="V80">
        <v>0.97150480656799998</v>
      </c>
      <c r="W80" t="s">
        <v>45</v>
      </c>
      <c r="X80">
        <v>0.94372414825200002</v>
      </c>
      <c r="Y80" t="s">
        <v>45</v>
      </c>
      <c r="Z80">
        <v>0.84094804639099996</v>
      </c>
      <c r="AA80" t="s">
        <v>45</v>
      </c>
      <c r="AB80" s="2">
        <v>7.6840874552999995E-5</v>
      </c>
      <c r="AC80" t="s">
        <v>47</v>
      </c>
      <c r="AD80">
        <v>0</v>
      </c>
      <c r="AE80">
        <v>-4.51841460697E-4</v>
      </c>
      <c r="AF80" t="s">
        <v>45</v>
      </c>
      <c r="AG80">
        <v>0</v>
      </c>
      <c r="AH80">
        <v>-3.0010603627200001E-4</v>
      </c>
      <c r="AI80" t="s">
        <v>45</v>
      </c>
      <c r="AJ80" t="s">
        <v>49</v>
      </c>
      <c r="AK80">
        <v>0.51260970833300001</v>
      </c>
      <c r="AL80" t="s">
        <v>48</v>
      </c>
      <c r="AM80" t="s">
        <v>54</v>
      </c>
      <c r="AN80" t="s">
        <v>55</v>
      </c>
      <c r="AO80" t="s">
        <v>55</v>
      </c>
      <c r="AP80" t="s">
        <v>607</v>
      </c>
    </row>
    <row r="81" spans="1:42" x14ac:dyDescent="0.3">
      <c r="A81" t="s">
        <v>188</v>
      </c>
      <c r="B81" t="s">
        <v>64</v>
      </c>
      <c r="C81" s="1">
        <v>42278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87.379493907599993</v>
      </c>
      <c r="J81" t="s">
        <v>45</v>
      </c>
      <c r="K81">
        <v>35725439</v>
      </c>
      <c r="L81" t="s">
        <v>46</v>
      </c>
      <c r="M81">
        <v>1504.6950657894699</v>
      </c>
      <c r="N81" t="s">
        <v>135</v>
      </c>
      <c r="O81">
        <v>1.7938538758555701E-2</v>
      </c>
      <c r="P81" t="s">
        <v>45</v>
      </c>
      <c r="Q81">
        <v>86.808097555484196</v>
      </c>
      <c r="R81" t="s">
        <v>45</v>
      </c>
      <c r="S81">
        <v>0.93589927826899999</v>
      </c>
      <c r="T81">
        <v>0.85</v>
      </c>
      <c r="U81" t="s">
        <v>45</v>
      </c>
      <c r="V81">
        <v>0.95658599949800005</v>
      </c>
      <c r="W81" t="s">
        <v>45</v>
      </c>
      <c r="X81">
        <v>0.91522155104500003</v>
      </c>
      <c r="Y81" t="s">
        <v>45</v>
      </c>
      <c r="Z81">
        <v>0.84094804639099996</v>
      </c>
      <c r="AA81" t="s">
        <v>45</v>
      </c>
      <c r="AB81" s="2">
        <v>5.6511828382099998E-8</v>
      </c>
      <c r="AC81" t="s">
        <v>47</v>
      </c>
      <c r="AD81">
        <v>0</v>
      </c>
      <c r="AE81">
        <v>-5.8152803099600003E-4</v>
      </c>
      <c r="AF81" t="s">
        <v>48</v>
      </c>
      <c r="AG81">
        <v>0</v>
      </c>
      <c r="AH81">
        <v>-4.5814498265000001E-4</v>
      </c>
      <c r="AI81" t="s">
        <v>45</v>
      </c>
      <c r="AJ81" t="s">
        <v>49</v>
      </c>
      <c r="AK81">
        <v>0.38331003802300001</v>
      </c>
      <c r="AL81" t="s">
        <v>48</v>
      </c>
      <c r="AM81" t="s">
        <v>54</v>
      </c>
      <c r="AN81" t="s">
        <v>55</v>
      </c>
      <c r="AO81" t="s">
        <v>55</v>
      </c>
      <c r="AP81" t="s">
        <v>607</v>
      </c>
    </row>
    <row r="82" spans="1:42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 t="s">
        <v>44</v>
      </c>
      <c r="G82" t="s">
        <v>44</v>
      </c>
      <c r="H82" t="s">
        <v>44</v>
      </c>
      <c r="I82">
        <v>88.0982518247</v>
      </c>
      <c r="J82" t="s">
        <v>45</v>
      </c>
      <c r="K82">
        <v>23364962</v>
      </c>
      <c r="L82" t="s">
        <v>46</v>
      </c>
      <c r="M82">
        <v>1229.99550446428</v>
      </c>
      <c r="N82" t="s">
        <v>65</v>
      </c>
      <c r="O82">
        <v>4.2475677064355503E-2</v>
      </c>
      <c r="P82" t="s">
        <v>45</v>
      </c>
      <c r="Q82">
        <v>87.925053690483693</v>
      </c>
      <c r="R82" t="s">
        <v>45</v>
      </c>
      <c r="S82">
        <v>0.90553362854800001</v>
      </c>
      <c r="T82">
        <v>0.8</v>
      </c>
      <c r="U82" t="s">
        <v>45</v>
      </c>
      <c r="V82">
        <v>0.93699633812500005</v>
      </c>
      <c r="W82" t="s">
        <v>45</v>
      </c>
      <c r="X82">
        <v>0.87137882721299997</v>
      </c>
      <c r="Y82" t="s">
        <v>45</v>
      </c>
      <c r="Z82">
        <v>0.84094804639099996</v>
      </c>
      <c r="AA82" t="s">
        <v>45</v>
      </c>
      <c r="AB82" s="2">
        <v>1.47732431404E-23</v>
      </c>
      <c r="AC82" s="2">
        <v>1.9238638909399999E-34</v>
      </c>
      <c r="AD82">
        <v>0</v>
      </c>
      <c r="AE82">
        <v>-5.8099067406299995E-4</v>
      </c>
      <c r="AF82" t="s">
        <v>48</v>
      </c>
      <c r="AG82">
        <v>0</v>
      </c>
      <c r="AH82">
        <v>-1.08767650928E-3</v>
      </c>
      <c r="AI82" t="s">
        <v>48</v>
      </c>
      <c r="AJ82" t="s">
        <v>49</v>
      </c>
      <c r="AK82">
        <v>0.544279834071</v>
      </c>
      <c r="AL82" t="s">
        <v>48</v>
      </c>
      <c r="AM82" t="s">
        <v>120</v>
      </c>
      <c r="AN82" t="s">
        <v>51</v>
      </c>
      <c r="AO82" t="s">
        <v>120</v>
      </c>
      <c r="AP82" t="s">
        <v>52</v>
      </c>
    </row>
    <row r="83" spans="1:42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 t="s">
        <v>44</v>
      </c>
      <c r="G83" t="s">
        <v>44</v>
      </c>
      <c r="H83" t="s">
        <v>44</v>
      </c>
      <c r="I83">
        <v>87.305451817299996</v>
      </c>
      <c r="J83" t="s">
        <v>45</v>
      </c>
      <c r="K83">
        <v>24687917</v>
      </c>
      <c r="L83" t="s">
        <v>46</v>
      </c>
      <c r="M83">
        <v>1048.2613930921</v>
      </c>
      <c r="N83" t="s">
        <v>58</v>
      </c>
      <c r="O83">
        <v>2.4799305656597999E-2</v>
      </c>
      <c r="P83" t="s">
        <v>45</v>
      </c>
      <c r="Q83">
        <v>87.080840965749303</v>
      </c>
      <c r="R83" t="s">
        <v>45</v>
      </c>
      <c r="S83">
        <v>0.95594392582700005</v>
      </c>
      <c r="T83">
        <v>0.85</v>
      </c>
      <c r="U83" t="s">
        <v>45</v>
      </c>
      <c r="V83">
        <v>0.96314052632799996</v>
      </c>
      <c r="W83" t="s">
        <v>45</v>
      </c>
      <c r="X83">
        <v>0.94902281198299998</v>
      </c>
      <c r="Y83" t="s">
        <v>45</v>
      </c>
      <c r="Z83">
        <v>0.99584488300200003</v>
      </c>
      <c r="AA83" t="s">
        <v>45</v>
      </c>
      <c r="AB83">
        <v>0.95838144309399997</v>
      </c>
      <c r="AC83">
        <v>0.16034298505399999</v>
      </c>
      <c r="AD83">
        <v>0</v>
      </c>
      <c r="AE83">
        <v>-4.5146940936800003E-4</v>
      </c>
      <c r="AF83" t="s">
        <v>45</v>
      </c>
      <c r="AG83">
        <v>0</v>
      </c>
      <c r="AH83">
        <v>-3.6922686072500001E-4</v>
      </c>
      <c r="AI83" t="s">
        <v>45</v>
      </c>
      <c r="AJ83" t="s">
        <v>49</v>
      </c>
      <c r="AK83">
        <v>0.42250183766299998</v>
      </c>
      <c r="AL83" t="s">
        <v>48</v>
      </c>
      <c r="AM83" t="s">
        <v>182</v>
      </c>
      <c r="AN83" t="s">
        <v>182</v>
      </c>
      <c r="AO83" t="s">
        <v>51</v>
      </c>
      <c r="AP83" t="s">
        <v>52</v>
      </c>
    </row>
    <row r="84" spans="1:42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91.451784934499997</v>
      </c>
      <c r="J84" t="s">
        <v>45</v>
      </c>
      <c r="K84">
        <v>21458630</v>
      </c>
      <c r="L84" t="s">
        <v>46</v>
      </c>
      <c r="M84">
        <v>1123.3538616071401</v>
      </c>
      <c r="N84" t="s">
        <v>49</v>
      </c>
      <c r="O84">
        <v>2.49726746897805E-2</v>
      </c>
      <c r="P84" t="s">
        <v>45</v>
      </c>
      <c r="Q84">
        <v>91.276631300799295</v>
      </c>
      <c r="R84" t="s">
        <v>45</v>
      </c>
      <c r="S84">
        <v>0.86712946365099997</v>
      </c>
      <c r="T84">
        <v>0.8</v>
      </c>
      <c r="U84" t="s">
        <v>45</v>
      </c>
      <c r="V84">
        <v>0.89737288765500001</v>
      </c>
      <c r="W84" t="s">
        <v>45</v>
      </c>
      <c r="X84">
        <v>0.83418655628299998</v>
      </c>
      <c r="Y84" t="s">
        <v>45</v>
      </c>
      <c r="Z84">
        <v>0.95412926422199995</v>
      </c>
      <c r="AA84" t="s">
        <v>45</v>
      </c>
      <c r="AB84" s="2">
        <v>2.2346457300399999E-20</v>
      </c>
      <c r="AC84">
        <v>0</v>
      </c>
      <c r="AD84">
        <v>0</v>
      </c>
      <c r="AE84">
        <v>-2.0800863227200001E-3</v>
      </c>
      <c r="AF84" t="s">
        <v>48</v>
      </c>
      <c r="AG84">
        <v>10</v>
      </c>
      <c r="AH84">
        <v>-2.64279227404E-3</v>
      </c>
      <c r="AI84" t="s">
        <v>48</v>
      </c>
      <c r="AJ84" t="s">
        <v>49</v>
      </c>
      <c r="AK84">
        <v>0.89911170704400001</v>
      </c>
      <c r="AL84" t="s">
        <v>48</v>
      </c>
      <c r="AM84" t="s">
        <v>222</v>
      </c>
      <c r="AN84" t="s">
        <v>51</v>
      </c>
      <c r="AO84" t="s">
        <v>222</v>
      </c>
      <c r="AP84" t="s">
        <v>52</v>
      </c>
    </row>
    <row r="85" spans="1:42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93.070733075600003</v>
      </c>
      <c r="J85" t="s">
        <v>45</v>
      </c>
      <c r="K85">
        <v>19894718</v>
      </c>
      <c r="L85" t="s">
        <v>46</v>
      </c>
      <c r="M85">
        <v>1031.81804910714</v>
      </c>
      <c r="N85" t="s">
        <v>49</v>
      </c>
      <c r="O85">
        <v>1.9110714050264099E-2</v>
      </c>
      <c r="P85" t="s">
        <v>45</v>
      </c>
      <c r="Q85">
        <v>93.489183313426807</v>
      </c>
      <c r="R85" t="s">
        <v>45</v>
      </c>
      <c r="S85">
        <v>0.88194207887800002</v>
      </c>
      <c r="T85">
        <v>0.8</v>
      </c>
      <c r="U85" t="s">
        <v>45</v>
      </c>
      <c r="V85">
        <v>0.90914686151699997</v>
      </c>
      <c r="W85" t="s">
        <v>45</v>
      </c>
      <c r="X85">
        <v>0.85233197698499996</v>
      </c>
      <c r="Y85" t="s">
        <v>45</v>
      </c>
      <c r="Z85">
        <v>0.95412926422199995</v>
      </c>
      <c r="AA85" t="s">
        <v>45</v>
      </c>
      <c r="AB85" s="2">
        <v>1.24926407445E-20</v>
      </c>
      <c r="AC85" s="2">
        <v>1.0754973665800001E-37</v>
      </c>
      <c r="AD85">
        <v>0</v>
      </c>
      <c r="AE85">
        <v>-1.9675408325599999E-3</v>
      </c>
      <c r="AF85" t="s">
        <v>48</v>
      </c>
      <c r="AG85">
        <v>8</v>
      </c>
      <c r="AH85">
        <v>-2.6128574244700001E-3</v>
      </c>
      <c r="AI85" t="s">
        <v>48</v>
      </c>
      <c r="AJ85" t="s">
        <v>49</v>
      </c>
      <c r="AK85">
        <v>0.458944495851</v>
      </c>
      <c r="AL85" t="s">
        <v>48</v>
      </c>
      <c r="AM85" t="s">
        <v>185</v>
      </c>
      <c r="AN85" t="s">
        <v>51</v>
      </c>
      <c r="AO85" t="s">
        <v>185</v>
      </c>
      <c r="AP85" t="s">
        <v>52</v>
      </c>
    </row>
    <row r="86" spans="1:42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90.632365304399997</v>
      </c>
      <c r="J86" t="s">
        <v>45</v>
      </c>
      <c r="K86">
        <v>24425659</v>
      </c>
      <c r="L86" t="s">
        <v>49</v>
      </c>
      <c r="M86">
        <v>1287.4208526785701</v>
      </c>
      <c r="N86" t="s">
        <v>135</v>
      </c>
      <c r="O86">
        <v>1.9011044502747501E-2</v>
      </c>
      <c r="P86" t="s">
        <v>45</v>
      </c>
      <c r="Q86">
        <v>90.781568351758395</v>
      </c>
      <c r="R86" t="s">
        <v>45</v>
      </c>
      <c r="S86">
        <v>0.92696108692800006</v>
      </c>
      <c r="T86">
        <v>0.8</v>
      </c>
      <c r="U86" t="s">
        <v>45</v>
      </c>
      <c r="V86">
        <v>0.94837218500499998</v>
      </c>
      <c r="W86" t="s">
        <v>45</v>
      </c>
      <c r="X86">
        <v>0.90504824325199995</v>
      </c>
      <c r="Y86" t="s">
        <v>45</v>
      </c>
      <c r="Z86">
        <v>0.95412926422199995</v>
      </c>
      <c r="AA86" t="s">
        <v>45</v>
      </c>
      <c r="AB86" s="2">
        <v>6.5136395592100003E-18</v>
      </c>
      <c r="AC86" t="s">
        <v>47</v>
      </c>
      <c r="AD86">
        <v>0</v>
      </c>
      <c r="AE86">
        <v>-4.8910702432800003E-4</v>
      </c>
      <c r="AF86" t="s">
        <v>45</v>
      </c>
      <c r="AG86">
        <v>0</v>
      </c>
      <c r="AH86">
        <v>-8.6418708151200004E-4</v>
      </c>
      <c r="AI86" t="s">
        <v>48</v>
      </c>
      <c r="AJ86" t="s">
        <v>49</v>
      </c>
      <c r="AK86">
        <v>0.45516881302399997</v>
      </c>
      <c r="AL86" t="s">
        <v>48</v>
      </c>
      <c r="AM86" t="s">
        <v>193</v>
      </c>
      <c r="AN86" t="s">
        <v>193</v>
      </c>
      <c r="AO86" t="s">
        <v>51</v>
      </c>
      <c r="AP86" t="s">
        <v>52</v>
      </c>
    </row>
    <row r="87" spans="1:42" x14ac:dyDescent="0.3">
      <c r="A87" t="s">
        <v>110</v>
      </c>
      <c r="B87" t="s">
        <v>43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85.053722239500004</v>
      </c>
      <c r="J87" t="s">
        <v>45</v>
      </c>
      <c r="K87">
        <v>24774347</v>
      </c>
      <c r="L87" t="s">
        <v>46</v>
      </c>
      <c r="M87">
        <v>1085.76522368421</v>
      </c>
      <c r="N87" t="s">
        <v>58</v>
      </c>
      <c r="O87">
        <v>1.3905396432459499E-2</v>
      </c>
      <c r="P87" t="s">
        <v>45</v>
      </c>
      <c r="Q87">
        <v>84.689691789201504</v>
      </c>
      <c r="R87" t="s">
        <v>48</v>
      </c>
      <c r="S87">
        <v>0.94128962040999997</v>
      </c>
      <c r="T87">
        <v>0.85</v>
      </c>
      <c r="U87" t="s">
        <v>45</v>
      </c>
      <c r="V87">
        <v>0.956457124514</v>
      </c>
      <c r="W87" t="s">
        <v>45</v>
      </c>
      <c r="X87">
        <v>0.92590530088800005</v>
      </c>
      <c r="Y87" t="s">
        <v>45</v>
      </c>
      <c r="Z87">
        <v>0.84094804639099996</v>
      </c>
      <c r="AA87" t="s">
        <v>45</v>
      </c>
      <c r="AB87">
        <v>3.0373657755100002E-3</v>
      </c>
      <c r="AC87" s="2">
        <v>4.0367085157700002E-11</v>
      </c>
      <c r="AD87">
        <v>0</v>
      </c>
      <c r="AE87">
        <v>-5.5586955983399997E-4</v>
      </c>
      <c r="AF87" t="s">
        <v>48</v>
      </c>
      <c r="AG87">
        <v>0</v>
      </c>
      <c r="AH87">
        <v>-5.5373560409500001E-4</v>
      </c>
      <c r="AI87" t="s">
        <v>48</v>
      </c>
      <c r="AJ87" t="s">
        <v>49</v>
      </c>
      <c r="AK87">
        <v>0.46616608560200001</v>
      </c>
      <c r="AL87" t="s">
        <v>48</v>
      </c>
      <c r="AM87" t="s">
        <v>111</v>
      </c>
      <c r="AN87" t="s">
        <v>111</v>
      </c>
      <c r="AO87" t="s">
        <v>51</v>
      </c>
      <c r="AP87" t="s">
        <v>52</v>
      </c>
    </row>
    <row r="88" spans="1:42" x14ac:dyDescent="0.3">
      <c r="A88" t="s">
        <v>70</v>
      </c>
      <c r="B88" t="s">
        <v>64</v>
      </c>
      <c r="C88" s="1">
        <v>42299</v>
      </c>
      <c r="D88">
        <v>200</v>
      </c>
      <c r="E88">
        <v>200</v>
      </c>
      <c r="F88" t="s">
        <v>44</v>
      </c>
      <c r="G88" t="s">
        <v>44</v>
      </c>
      <c r="H88" t="s">
        <v>44</v>
      </c>
      <c r="I88">
        <v>89.646237580199994</v>
      </c>
      <c r="J88" t="s">
        <v>45</v>
      </c>
      <c r="K88">
        <v>28861426</v>
      </c>
      <c r="L88" t="s">
        <v>46</v>
      </c>
      <c r="M88">
        <v>1217.8502763157801</v>
      </c>
      <c r="N88" t="s">
        <v>49</v>
      </c>
      <c r="O88">
        <v>1.05706048901794E-2</v>
      </c>
      <c r="P88" t="s">
        <v>45</v>
      </c>
      <c r="Q88">
        <v>89.839585931845505</v>
      </c>
      <c r="R88" t="s">
        <v>45</v>
      </c>
      <c r="S88">
        <v>0.67585062418499997</v>
      </c>
      <c r="T88">
        <v>0.7</v>
      </c>
      <c r="U88" t="s">
        <v>48</v>
      </c>
      <c r="V88">
        <v>0.75070085951400001</v>
      </c>
      <c r="W88" t="s">
        <v>45</v>
      </c>
      <c r="X88">
        <v>0.59121612182299998</v>
      </c>
      <c r="Y88" t="s">
        <v>48</v>
      </c>
      <c r="Z88">
        <v>0.67793689645199995</v>
      </c>
      <c r="AA88" t="s">
        <v>45</v>
      </c>
      <c r="AB88" s="2">
        <v>4.6203194099900002E-88</v>
      </c>
      <c r="AC88" s="2">
        <v>7.0765538136300001E-116</v>
      </c>
      <c r="AD88">
        <v>12</v>
      </c>
      <c r="AE88">
        <v>-3.3974834760299999E-3</v>
      </c>
      <c r="AF88" t="s">
        <v>48</v>
      </c>
      <c r="AG88">
        <v>75</v>
      </c>
      <c r="AH88">
        <v>-4.8318037744200003E-3</v>
      </c>
      <c r="AI88" t="s">
        <v>48</v>
      </c>
      <c r="AJ88" t="s">
        <v>49</v>
      </c>
      <c r="AK88">
        <v>0.263477750871</v>
      </c>
      <c r="AL88" t="s">
        <v>48</v>
      </c>
      <c r="AM88" t="s">
        <v>71</v>
      </c>
      <c r="AN88" t="s">
        <v>51</v>
      </c>
      <c r="AO88" t="s">
        <v>71</v>
      </c>
      <c r="AP88" t="s">
        <v>52</v>
      </c>
    </row>
    <row r="89" spans="1:42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88.318862556900001</v>
      </c>
      <c r="J89" t="s">
        <v>45</v>
      </c>
      <c r="K89">
        <v>18895886</v>
      </c>
      <c r="L89" t="s">
        <v>46</v>
      </c>
      <c r="M89">
        <v>1013.32559821428</v>
      </c>
      <c r="N89" t="s">
        <v>49</v>
      </c>
      <c r="O89">
        <v>3.2208526763948697E-2</v>
      </c>
      <c r="P89" t="s">
        <v>45</v>
      </c>
      <c r="Q89">
        <v>89.009317840763799</v>
      </c>
      <c r="R89" t="s">
        <v>45</v>
      </c>
      <c r="S89">
        <v>0.93492999966000001</v>
      </c>
      <c r="T89">
        <v>0.8</v>
      </c>
      <c r="U89" t="s">
        <v>45</v>
      </c>
      <c r="V89">
        <v>0.95660916886000003</v>
      </c>
      <c r="W89" t="s">
        <v>45</v>
      </c>
      <c r="X89">
        <v>0.91268444421799999</v>
      </c>
      <c r="Y89" t="s">
        <v>45</v>
      </c>
      <c r="Z89">
        <v>0.84094804639099996</v>
      </c>
      <c r="AA89" t="s">
        <v>45</v>
      </c>
      <c r="AB89" s="2">
        <v>9.4967586805500005E-15</v>
      </c>
      <c r="AC89" s="2">
        <v>5.21929762427E-112</v>
      </c>
      <c r="AD89">
        <v>0</v>
      </c>
      <c r="AE89">
        <v>-3.1812679907000001E-4</v>
      </c>
      <c r="AF89" t="s">
        <v>45</v>
      </c>
      <c r="AG89">
        <v>0</v>
      </c>
      <c r="AH89">
        <v>-7.3043028161799998E-4</v>
      </c>
      <c r="AI89" t="s">
        <v>48</v>
      </c>
      <c r="AJ89" t="s">
        <v>49</v>
      </c>
      <c r="AK89">
        <v>0.28355015475099998</v>
      </c>
      <c r="AL89" t="s">
        <v>48</v>
      </c>
      <c r="AM89" t="s">
        <v>190</v>
      </c>
      <c r="AN89" t="s">
        <v>51</v>
      </c>
      <c r="AO89" t="s">
        <v>190</v>
      </c>
      <c r="AP89" t="s">
        <v>52</v>
      </c>
    </row>
    <row r="90" spans="1:42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94.428334764799999</v>
      </c>
      <c r="J90" t="s">
        <v>45</v>
      </c>
      <c r="K90">
        <v>15063309</v>
      </c>
      <c r="L90" t="s">
        <v>46</v>
      </c>
      <c r="M90">
        <v>779.06269419642797</v>
      </c>
      <c r="N90" t="s">
        <v>58</v>
      </c>
      <c r="O90">
        <v>4.8767451934868498E-2</v>
      </c>
      <c r="P90" t="s">
        <v>45</v>
      </c>
      <c r="Q90">
        <v>94.829161770053702</v>
      </c>
      <c r="R90" t="s">
        <v>45</v>
      </c>
      <c r="S90">
        <v>0.95449392499499996</v>
      </c>
      <c r="T90">
        <v>0.8</v>
      </c>
      <c r="U90" t="s">
        <v>45</v>
      </c>
      <c r="V90">
        <v>0.96887458206699995</v>
      </c>
      <c r="W90" t="s">
        <v>45</v>
      </c>
      <c r="X90">
        <v>0.93956473181300004</v>
      </c>
      <c r="Y90" t="s">
        <v>45</v>
      </c>
      <c r="Z90">
        <v>0.84094804639099996</v>
      </c>
      <c r="AA90" t="s">
        <v>45</v>
      </c>
      <c r="AB90" s="2">
        <v>2.4446870255399999E-5</v>
      </c>
      <c r="AC90" s="2">
        <v>2.8037416651999998E-38</v>
      </c>
      <c r="AD90">
        <v>0</v>
      </c>
      <c r="AE90">
        <v>-2.7594553013200003E-4</v>
      </c>
      <c r="AF90" t="s">
        <v>45</v>
      </c>
      <c r="AG90">
        <v>0</v>
      </c>
      <c r="AH90">
        <v>-5.8311188563700002E-4</v>
      </c>
      <c r="AI90" t="s">
        <v>48</v>
      </c>
      <c r="AJ90" t="s">
        <v>49</v>
      </c>
      <c r="AK90">
        <v>0.18495164105799999</v>
      </c>
      <c r="AL90" t="s">
        <v>48</v>
      </c>
      <c r="AM90" t="s">
        <v>206</v>
      </c>
      <c r="AN90" t="s">
        <v>207</v>
      </c>
      <c r="AO90" t="s">
        <v>208</v>
      </c>
      <c r="AP90" t="s">
        <v>52</v>
      </c>
    </row>
    <row r="91" spans="1:42" x14ac:dyDescent="0.3">
      <c r="A91" t="s">
        <v>94</v>
      </c>
      <c r="B91" t="s">
        <v>43</v>
      </c>
      <c r="C91" s="1">
        <v>42312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82.696049348100004</v>
      </c>
      <c r="J91" t="s">
        <v>45</v>
      </c>
      <c r="K91">
        <v>16143415</v>
      </c>
      <c r="L91" t="s">
        <v>46</v>
      </c>
      <c r="M91">
        <v>883.04389955357101</v>
      </c>
      <c r="N91" t="s">
        <v>46</v>
      </c>
      <c r="O91">
        <v>6.9791605373826601E-2</v>
      </c>
      <c r="P91" t="s">
        <v>48</v>
      </c>
      <c r="Q91">
        <v>83.296198678501099</v>
      </c>
      <c r="R91" t="s">
        <v>48</v>
      </c>
      <c r="S91">
        <v>0.91934336401700001</v>
      </c>
      <c r="T91">
        <v>0.8</v>
      </c>
      <c r="U91" t="s">
        <v>45</v>
      </c>
      <c r="V91">
        <v>0.94177151677399995</v>
      </c>
      <c r="W91" t="s">
        <v>45</v>
      </c>
      <c r="X91">
        <v>0.89676590889600005</v>
      </c>
      <c r="Y91" t="s">
        <v>45</v>
      </c>
      <c r="Z91">
        <v>0.95412926422199995</v>
      </c>
      <c r="AA91" t="s">
        <v>45</v>
      </c>
      <c r="AB91" s="2">
        <v>1.07527022685E-7</v>
      </c>
      <c r="AC91" s="2">
        <v>5.9859007846400003E-42</v>
      </c>
      <c r="AD91">
        <v>0</v>
      </c>
      <c r="AE91">
        <v>-3.5734739252E-4</v>
      </c>
      <c r="AF91" t="s">
        <v>45</v>
      </c>
      <c r="AG91">
        <v>0</v>
      </c>
      <c r="AH91">
        <v>-6.7331280630299997E-4</v>
      </c>
      <c r="AI91" t="s">
        <v>48</v>
      </c>
      <c r="AJ91" t="s">
        <v>49</v>
      </c>
      <c r="AK91">
        <v>0.40846398463099998</v>
      </c>
      <c r="AL91" t="s">
        <v>48</v>
      </c>
      <c r="AM91" t="s">
        <v>54</v>
      </c>
      <c r="AN91" t="s">
        <v>55</v>
      </c>
      <c r="AO91" t="s">
        <v>55</v>
      </c>
      <c r="AP91" t="s">
        <v>52</v>
      </c>
    </row>
    <row r="92" spans="1:42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 t="s">
        <v>44</v>
      </c>
      <c r="G92" t="s">
        <v>44</v>
      </c>
      <c r="H92" t="s">
        <v>44</v>
      </c>
      <c r="I92">
        <v>89.610363554599999</v>
      </c>
      <c r="J92" t="s">
        <v>45</v>
      </c>
      <c r="K92">
        <v>16168604</v>
      </c>
      <c r="L92" t="s">
        <v>46</v>
      </c>
      <c r="M92">
        <v>863.00956026785695</v>
      </c>
      <c r="N92" t="s">
        <v>46</v>
      </c>
      <c r="O92">
        <v>2.41362860153038E-2</v>
      </c>
      <c r="P92" t="s">
        <v>45</v>
      </c>
      <c r="Q92">
        <v>90.782891901471402</v>
      </c>
      <c r="R92" t="s">
        <v>45</v>
      </c>
      <c r="S92">
        <v>0.93170172194900003</v>
      </c>
      <c r="T92">
        <v>0.8</v>
      </c>
      <c r="U92" t="s">
        <v>45</v>
      </c>
      <c r="V92">
        <v>0.95041029938099997</v>
      </c>
      <c r="W92" t="s">
        <v>45</v>
      </c>
      <c r="X92">
        <v>0.91231656967700003</v>
      </c>
      <c r="Y92" t="s">
        <v>45</v>
      </c>
      <c r="Z92">
        <v>0.95412926422199995</v>
      </c>
      <c r="AA92" t="s">
        <v>45</v>
      </c>
      <c r="AB92" s="2">
        <v>3.0502311230399999E-7</v>
      </c>
      <c r="AC92" s="2">
        <v>1.27639930914E-25</v>
      </c>
      <c r="AD92">
        <v>0</v>
      </c>
      <c r="AE92">
        <v>-4.9714782361699999E-4</v>
      </c>
      <c r="AF92" t="s">
        <v>45</v>
      </c>
      <c r="AG92">
        <v>0</v>
      </c>
      <c r="AH92">
        <v>-5.45691908535E-4</v>
      </c>
      <c r="AI92" t="s">
        <v>48</v>
      </c>
      <c r="AJ92" t="s">
        <v>49</v>
      </c>
      <c r="AK92">
        <v>0.26734027971399998</v>
      </c>
      <c r="AL92" t="s">
        <v>48</v>
      </c>
      <c r="AM92" t="s">
        <v>215</v>
      </c>
      <c r="AN92" t="s">
        <v>216</v>
      </c>
      <c r="AO92" t="s">
        <v>217</v>
      </c>
      <c r="AP92" t="s">
        <v>52</v>
      </c>
    </row>
    <row r="93" spans="1:42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 t="s">
        <v>44</v>
      </c>
      <c r="G93" t="s">
        <v>44</v>
      </c>
      <c r="H93" t="s">
        <v>44</v>
      </c>
      <c r="I93">
        <v>92.8534640604</v>
      </c>
      <c r="J93" t="s">
        <v>45</v>
      </c>
      <c r="K93">
        <v>30208881</v>
      </c>
      <c r="L93" t="s">
        <v>46</v>
      </c>
      <c r="M93">
        <v>1238.2172039473601</v>
      </c>
      <c r="N93" t="s">
        <v>49</v>
      </c>
      <c r="O93">
        <v>2.1331684339158399E-2</v>
      </c>
      <c r="P93" t="s">
        <v>45</v>
      </c>
      <c r="Q93">
        <v>93.316017181355505</v>
      </c>
      <c r="R93" t="s">
        <v>45</v>
      </c>
      <c r="S93">
        <v>0.83991270151599995</v>
      </c>
      <c r="T93">
        <v>0.7</v>
      </c>
      <c r="U93" t="s">
        <v>45</v>
      </c>
      <c r="V93">
        <v>0.87018255740799999</v>
      </c>
      <c r="W93" t="s">
        <v>45</v>
      </c>
      <c r="X93">
        <v>0.80592124911899998</v>
      </c>
      <c r="Y93" t="s">
        <v>45</v>
      </c>
      <c r="Z93">
        <v>0.50765795335700004</v>
      </c>
      <c r="AA93" t="s">
        <v>45</v>
      </c>
      <c r="AB93" s="2">
        <v>8.1048946235500004E-40</v>
      </c>
      <c r="AC93" s="2">
        <v>6.1639538307E-109</v>
      </c>
      <c r="AD93">
        <v>14</v>
      </c>
      <c r="AE93">
        <v>-1.96382230003E-3</v>
      </c>
      <c r="AF93" t="s">
        <v>48</v>
      </c>
      <c r="AG93">
        <v>19</v>
      </c>
      <c r="AH93">
        <v>-2.7646617076000001E-3</v>
      </c>
      <c r="AI93" t="s">
        <v>48</v>
      </c>
      <c r="AJ93" t="s">
        <v>49</v>
      </c>
      <c r="AK93">
        <v>0.28742966763400002</v>
      </c>
      <c r="AL93" t="s">
        <v>48</v>
      </c>
      <c r="AM93" t="s">
        <v>114</v>
      </c>
      <c r="AN93" t="s">
        <v>51</v>
      </c>
      <c r="AO93" t="s">
        <v>114</v>
      </c>
      <c r="AP93" t="s">
        <v>52</v>
      </c>
    </row>
    <row r="94" spans="1:42" x14ac:dyDescent="0.3">
      <c r="A94" t="s">
        <v>159</v>
      </c>
      <c r="B94" t="s">
        <v>43</v>
      </c>
      <c r="C94" s="1">
        <v>42324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87.937559289000006</v>
      </c>
      <c r="J94" t="s">
        <v>45</v>
      </c>
      <c r="K94">
        <v>13835502</v>
      </c>
      <c r="L94" t="s">
        <v>46</v>
      </c>
      <c r="M94">
        <v>734.27829241071402</v>
      </c>
      <c r="N94" t="s">
        <v>58</v>
      </c>
      <c r="O94">
        <v>5.4577277274870099E-2</v>
      </c>
      <c r="P94" t="s">
        <v>48</v>
      </c>
      <c r="Q94">
        <v>88.549104543776494</v>
      </c>
      <c r="R94" t="s">
        <v>45</v>
      </c>
      <c r="S94">
        <v>0.931299408366</v>
      </c>
      <c r="T94">
        <v>0.8</v>
      </c>
      <c r="U94" t="s">
        <v>45</v>
      </c>
      <c r="V94">
        <v>0.95109393355399996</v>
      </c>
      <c r="W94" t="s">
        <v>45</v>
      </c>
      <c r="X94">
        <v>0.90965516114400002</v>
      </c>
      <c r="Y94" t="s">
        <v>45</v>
      </c>
      <c r="Z94">
        <v>0.95412926422199995</v>
      </c>
      <c r="AA94" t="s">
        <v>45</v>
      </c>
      <c r="AB94" s="2">
        <v>5.1553077166200001E-8</v>
      </c>
      <c r="AC94" t="s">
        <v>47</v>
      </c>
      <c r="AD94">
        <v>0</v>
      </c>
      <c r="AE94">
        <v>-3.36262275881E-4</v>
      </c>
      <c r="AF94" t="s">
        <v>45</v>
      </c>
      <c r="AG94">
        <v>0</v>
      </c>
      <c r="AH94">
        <v>-6.1835592709900001E-4</v>
      </c>
      <c r="AI94" t="s">
        <v>48</v>
      </c>
      <c r="AJ94" t="s">
        <v>49</v>
      </c>
      <c r="AK94">
        <v>0.25181038000299999</v>
      </c>
      <c r="AL94" t="s">
        <v>48</v>
      </c>
      <c r="AM94" t="s">
        <v>160</v>
      </c>
      <c r="AN94" t="s">
        <v>160</v>
      </c>
      <c r="AO94" t="s">
        <v>51</v>
      </c>
      <c r="AP94" t="s">
        <v>52</v>
      </c>
    </row>
    <row r="95" spans="1:42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 t="s">
        <v>44</v>
      </c>
      <c r="G95" t="s">
        <v>44</v>
      </c>
      <c r="H95" t="s">
        <v>87</v>
      </c>
      <c r="I95">
        <v>94.573268184599996</v>
      </c>
      <c r="J95" t="s">
        <v>45</v>
      </c>
      <c r="K95">
        <v>24895626</v>
      </c>
      <c r="L95" t="s">
        <v>46</v>
      </c>
      <c r="M95">
        <v>1016.2660378289399</v>
      </c>
      <c r="N95" t="s">
        <v>58</v>
      </c>
      <c r="O95">
        <v>2.9336152207227E-2</v>
      </c>
      <c r="P95" t="s">
        <v>45</v>
      </c>
      <c r="Q95">
        <v>94.996585637472194</v>
      </c>
      <c r="R95" t="s">
        <v>45</v>
      </c>
      <c r="S95">
        <v>0.96438980836800003</v>
      </c>
      <c r="T95">
        <v>0.85</v>
      </c>
      <c r="U95" t="s">
        <v>45</v>
      </c>
      <c r="V95">
        <v>0.97782083540800002</v>
      </c>
      <c r="W95" t="s">
        <v>45</v>
      </c>
      <c r="X95">
        <v>0.95208045461500002</v>
      </c>
      <c r="Y95" t="s">
        <v>45</v>
      </c>
      <c r="Z95">
        <v>0.84094804639099996</v>
      </c>
      <c r="AA95" t="s">
        <v>45</v>
      </c>
      <c r="AB95">
        <v>4.4318066267899999E-4</v>
      </c>
      <c r="AC95" s="2">
        <v>1.1266941485600001E-6</v>
      </c>
      <c r="AD95">
        <v>0</v>
      </c>
      <c r="AE95">
        <v>-2.8501386812899998E-4</v>
      </c>
      <c r="AF95" t="s">
        <v>45</v>
      </c>
      <c r="AG95">
        <v>0</v>
      </c>
      <c r="AH95">
        <v>-3.7121986916799999E-4</v>
      </c>
      <c r="AI95" t="s">
        <v>45</v>
      </c>
      <c r="AJ95" t="s">
        <v>49</v>
      </c>
      <c r="AK95">
        <v>0.33895528468699998</v>
      </c>
      <c r="AL95" t="s">
        <v>48</v>
      </c>
      <c r="AM95" t="s">
        <v>54</v>
      </c>
      <c r="AN95" t="s">
        <v>55</v>
      </c>
      <c r="AO95" t="s">
        <v>55</v>
      </c>
      <c r="AP95" t="s">
        <v>607</v>
      </c>
    </row>
    <row r="96" spans="1:42" x14ac:dyDescent="0.3">
      <c r="A96" t="s">
        <v>57</v>
      </c>
      <c r="B96" t="s">
        <v>43</v>
      </c>
      <c r="C96" s="1">
        <v>42333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78.168693190799999</v>
      </c>
      <c r="J96" t="s">
        <v>48</v>
      </c>
      <c r="K96">
        <v>3563033</v>
      </c>
      <c r="L96" t="s">
        <v>46</v>
      </c>
      <c r="M96">
        <v>150.77393610491001</v>
      </c>
      <c r="N96" t="s">
        <v>58</v>
      </c>
      <c r="O96">
        <v>3.1274277810267599E-2</v>
      </c>
      <c r="P96" t="s">
        <v>45</v>
      </c>
      <c r="Q96">
        <v>78.186272087928501</v>
      </c>
      <c r="R96" t="s">
        <v>48</v>
      </c>
      <c r="S96">
        <v>0.95580404136300001</v>
      </c>
      <c r="T96">
        <v>0.8</v>
      </c>
      <c r="U96" t="s">
        <v>45</v>
      </c>
      <c r="V96">
        <v>0.96711664747500004</v>
      </c>
      <c r="W96" t="s">
        <v>45</v>
      </c>
      <c r="X96">
        <v>0.94723739001899998</v>
      </c>
      <c r="Y96" t="s">
        <v>45</v>
      </c>
      <c r="Z96">
        <v>0.95412926422199995</v>
      </c>
      <c r="AA96" t="s">
        <v>45</v>
      </c>
      <c r="AB96">
        <v>0.17296536571400001</v>
      </c>
      <c r="AC96">
        <v>1.07282404902E-2</v>
      </c>
      <c r="AD96">
        <v>0</v>
      </c>
      <c r="AE96">
        <v>-2.2353457769600001E-4</v>
      </c>
      <c r="AF96" t="s">
        <v>45</v>
      </c>
      <c r="AG96">
        <v>0</v>
      </c>
      <c r="AH96">
        <v>-4.38968586077E-4</v>
      </c>
      <c r="AI96" t="s">
        <v>45</v>
      </c>
      <c r="AJ96" t="s">
        <v>49</v>
      </c>
      <c r="AK96">
        <v>0.293677074471</v>
      </c>
      <c r="AL96" t="s">
        <v>48</v>
      </c>
      <c r="AM96" t="s">
        <v>59</v>
      </c>
      <c r="AN96" t="s">
        <v>60</v>
      </c>
      <c r="AO96" t="s">
        <v>61</v>
      </c>
      <c r="AP96" t="s">
        <v>52</v>
      </c>
    </row>
    <row r="97" spans="1:42" x14ac:dyDescent="0.3">
      <c r="A97" t="s">
        <v>177</v>
      </c>
      <c r="B97" t="s">
        <v>43</v>
      </c>
      <c r="C97" s="1">
        <v>42338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79.035695553699995</v>
      </c>
      <c r="J97" t="s">
        <v>48</v>
      </c>
      <c r="K97">
        <v>21816702</v>
      </c>
      <c r="L97" t="s">
        <v>46</v>
      </c>
      <c r="M97">
        <v>1234.72636607142</v>
      </c>
      <c r="N97" t="s">
        <v>65</v>
      </c>
      <c r="O97">
        <v>4.3221366885882899E-2</v>
      </c>
      <c r="P97" t="s">
        <v>45</v>
      </c>
      <c r="Q97">
        <v>79.626852415778401</v>
      </c>
      <c r="R97" t="s">
        <v>48</v>
      </c>
      <c r="S97">
        <v>0.91879164040600003</v>
      </c>
      <c r="T97">
        <v>0.8</v>
      </c>
      <c r="U97" t="s">
        <v>45</v>
      </c>
      <c r="V97">
        <v>0.94269425487699998</v>
      </c>
      <c r="W97" t="s">
        <v>45</v>
      </c>
      <c r="X97">
        <v>0.89460344107599998</v>
      </c>
      <c r="Y97" t="s">
        <v>45</v>
      </c>
      <c r="Z97">
        <v>0.95412926422199995</v>
      </c>
      <c r="AA97" t="s">
        <v>45</v>
      </c>
      <c r="AB97" s="2">
        <v>4.5776638148599997E-17</v>
      </c>
      <c r="AC97" s="2">
        <v>3.56820654678E-28</v>
      </c>
      <c r="AD97">
        <v>0</v>
      </c>
      <c r="AE97">
        <v>-2.49698141926E-4</v>
      </c>
      <c r="AF97" t="s">
        <v>45</v>
      </c>
      <c r="AG97">
        <v>0</v>
      </c>
      <c r="AH97">
        <v>-4.6641156261E-4</v>
      </c>
      <c r="AI97" t="s">
        <v>45</v>
      </c>
      <c r="AJ97" t="s">
        <v>49</v>
      </c>
      <c r="AK97">
        <v>0.378717279061</v>
      </c>
      <c r="AL97" t="s">
        <v>48</v>
      </c>
      <c r="AM97" t="s">
        <v>59</v>
      </c>
      <c r="AN97" t="s">
        <v>60</v>
      </c>
      <c r="AO97" t="s">
        <v>61</v>
      </c>
      <c r="AP97" t="s">
        <v>52</v>
      </c>
    </row>
    <row r="98" spans="1:42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 t="s">
        <v>44</v>
      </c>
      <c r="G98" t="s">
        <v>44</v>
      </c>
      <c r="H98" t="s">
        <v>44</v>
      </c>
      <c r="I98">
        <v>93.701658592100003</v>
      </c>
      <c r="J98" t="s">
        <v>45</v>
      </c>
      <c r="K98">
        <v>25575432</v>
      </c>
      <c r="L98" t="s">
        <v>46</v>
      </c>
      <c r="M98">
        <v>1042.28045394736</v>
      </c>
      <c r="N98" t="s">
        <v>58</v>
      </c>
      <c r="O98">
        <v>3.6677904949680901E-2</v>
      </c>
      <c r="P98" t="s">
        <v>45</v>
      </c>
      <c r="Q98">
        <v>94.273630473550995</v>
      </c>
      <c r="R98" t="s">
        <v>45</v>
      </c>
      <c r="S98">
        <v>0.85420616717800002</v>
      </c>
      <c r="T98">
        <v>0.7</v>
      </c>
      <c r="U98" t="s">
        <v>45</v>
      </c>
      <c r="V98">
        <v>0.880622992996</v>
      </c>
      <c r="W98" t="s">
        <v>45</v>
      </c>
      <c r="X98">
        <v>0.82404161227899997</v>
      </c>
      <c r="Y98" t="s">
        <v>45</v>
      </c>
      <c r="Z98">
        <v>0.50765795335700004</v>
      </c>
      <c r="AA98" t="s">
        <v>45</v>
      </c>
      <c r="AB98" s="2">
        <v>2.32008256615E-29</v>
      </c>
      <c r="AC98" t="s">
        <v>47</v>
      </c>
      <c r="AD98">
        <v>13</v>
      </c>
      <c r="AE98">
        <v>-1.84957915202E-3</v>
      </c>
      <c r="AF98" t="s">
        <v>48</v>
      </c>
      <c r="AG98">
        <v>19</v>
      </c>
      <c r="AH98">
        <v>-2.5864534139000001E-3</v>
      </c>
      <c r="AI98" t="s">
        <v>48</v>
      </c>
      <c r="AJ98" t="s">
        <v>49</v>
      </c>
      <c r="AK98">
        <v>0.151302304208</v>
      </c>
      <c r="AL98" t="s">
        <v>48</v>
      </c>
      <c r="AM98" t="s">
        <v>90</v>
      </c>
      <c r="AN98" t="s">
        <v>51</v>
      </c>
      <c r="AO98" t="s">
        <v>90</v>
      </c>
      <c r="AP98" t="s">
        <v>52</v>
      </c>
    </row>
    <row r="99" spans="1:42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 t="s">
        <v>44</v>
      </c>
      <c r="G99" t="s">
        <v>44</v>
      </c>
      <c r="H99" t="s">
        <v>44</v>
      </c>
      <c r="I99">
        <v>97.121143793100003</v>
      </c>
      <c r="J99" t="s">
        <v>45</v>
      </c>
      <c r="K99">
        <v>4496775</v>
      </c>
      <c r="L99" t="s">
        <v>46</v>
      </c>
      <c r="M99">
        <v>228.88774497767801</v>
      </c>
      <c r="N99" t="s">
        <v>58</v>
      </c>
      <c r="O99">
        <v>2.5230064164494199E-2</v>
      </c>
      <c r="P99" t="s">
        <v>45</v>
      </c>
      <c r="Q99">
        <v>97.107384737952202</v>
      </c>
      <c r="R99" t="s">
        <v>45</v>
      </c>
      <c r="S99">
        <v>0.94501387538399995</v>
      </c>
      <c r="T99">
        <v>0.8</v>
      </c>
      <c r="U99" t="s">
        <v>45</v>
      </c>
      <c r="V99">
        <v>0.95817366095400003</v>
      </c>
      <c r="W99" t="s">
        <v>45</v>
      </c>
      <c r="X99">
        <v>0.93055488442199996</v>
      </c>
      <c r="Y99" t="s">
        <v>45</v>
      </c>
      <c r="Z99">
        <v>0.95412926422199995</v>
      </c>
      <c r="AA99" t="s">
        <v>45</v>
      </c>
      <c r="AB99">
        <v>8.3232719033800001E-2</v>
      </c>
      <c r="AC99">
        <v>3.37897788637E-3</v>
      </c>
      <c r="AD99">
        <v>0</v>
      </c>
      <c r="AE99">
        <v>-7.0360273805000003E-4</v>
      </c>
      <c r="AF99" t="s">
        <v>48</v>
      </c>
      <c r="AG99">
        <v>0</v>
      </c>
      <c r="AH99">
        <v>-5.8399375773999997E-4</v>
      </c>
      <c r="AI99" t="s">
        <v>48</v>
      </c>
      <c r="AJ99" t="s">
        <v>49</v>
      </c>
      <c r="AK99">
        <v>0.58595281969900004</v>
      </c>
      <c r="AL99" t="s">
        <v>48</v>
      </c>
      <c r="AM99" t="s">
        <v>80</v>
      </c>
      <c r="AN99" t="s">
        <v>51</v>
      </c>
      <c r="AO99" t="s">
        <v>80</v>
      </c>
      <c r="AP99" t="s">
        <v>52</v>
      </c>
    </row>
    <row r="100" spans="1:42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91.375997720200004</v>
      </c>
      <c r="J100" t="s">
        <v>45</v>
      </c>
      <c r="K100">
        <v>26145512</v>
      </c>
      <c r="L100" t="s">
        <v>46</v>
      </c>
      <c r="M100">
        <v>1086.99721052631</v>
      </c>
      <c r="N100" t="s">
        <v>58</v>
      </c>
      <c r="O100">
        <v>2.1545545848624101E-2</v>
      </c>
      <c r="P100" t="s">
        <v>45</v>
      </c>
      <c r="Q100">
        <v>90.893097133259701</v>
      </c>
      <c r="R100" t="s">
        <v>45</v>
      </c>
      <c r="S100">
        <v>0.95599667015099998</v>
      </c>
      <c r="T100">
        <v>0.85</v>
      </c>
      <c r="U100" t="s">
        <v>45</v>
      </c>
      <c r="V100">
        <v>0.96683925409500004</v>
      </c>
      <c r="W100" t="s">
        <v>45</v>
      </c>
      <c r="X100">
        <v>0.945009070773</v>
      </c>
      <c r="Y100" t="s">
        <v>45</v>
      </c>
      <c r="Z100">
        <v>0.84094804639099996</v>
      </c>
      <c r="AA100" t="s">
        <v>45</v>
      </c>
      <c r="AB100">
        <v>0.102238448853</v>
      </c>
      <c r="AC100">
        <v>1.43667915331E-2</v>
      </c>
      <c r="AD100">
        <v>0</v>
      </c>
      <c r="AE100">
        <v>-5.1080682367200001E-4</v>
      </c>
      <c r="AF100" t="s">
        <v>48</v>
      </c>
      <c r="AG100">
        <v>0</v>
      </c>
      <c r="AH100">
        <v>-4.5939557971499999E-4</v>
      </c>
      <c r="AI100" t="s">
        <v>45</v>
      </c>
      <c r="AJ100" t="s">
        <v>49</v>
      </c>
      <c r="AK100">
        <v>0.40350235539200002</v>
      </c>
      <c r="AL100" t="s">
        <v>48</v>
      </c>
      <c r="AM100" t="s">
        <v>74</v>
      </c>
      <c r="AN100" t="s">
        <v>74</v>
      </c>
      <c r="AO100" t="s">
        <v>51</v>
      </c>
      <c r="AP100" t="s">
        <v>607</v>
      </c>
    </row>
    <row r="101" spans="1:42" x14ac:dyDescent="0.3">
      <c r="A101" t="s">
        <v>129</v>
      </c>
      <c r="B101" t="s">
        <v>43</v>
      </c>
      <c r="C101" s="1">
        <v>42349</v>
      </c>
      <c r="D101">
        <v>300</v>
      </c>
      <c r="E101">
        <v>300</v>
      </c>
      <c r="F101" t="s">
        <v>44</v>
      </c>
      <c r="G101" t="s">
        <v>44</v>
      </c>
      <c r="H101" t="s">
        <v>44</v>
      </c>
      <c r="I101">
        <v>93.001555057900006</v>
      </c>
      <c r="J101" t="s">
        <v>45</v>
      </c>
      <c r="K101">
        <v>21872195</v>
      </c>
      <c r="L101" t="s">
        <v>46</v>
      </c>
      <c r="M101">
        <v>891.84054769736804</v>
      </c>
      <c r="N101" t="s">
        <v>58</v>
      </c>
      <c r="O101">
        <v>2.3515340547966199E-2</v>
      </c>
      <c r="P101" t="s">
        <v>45</v>
      </c>
      <c r="Q101">
        <v>93.656568055918001</v>
      </c>
      <c r="R101" t="s">
        <v>45</v>
      </c>
      <c r="S101">
        <v>0.54825692854100005</v>
      </c>
      <c r="T101">
        <v>0.7</v>
      </c>
      <c r="U101" t="s">
        <v>48</v>
      </c>
      <c r="V101">
        <v>0.59108486490099998</v>
      </c>
      <c r="W101" t="s">
        <v>48</v>
      </c>
      <c r="X101">
        <v>0.48586326917200001</v>
      </c>
      <c r="Y101" t="s">
        <v>48</v>
      </c>
      <c r="Z101">
        <v>0.24079199341900001</v>
      </c>
      <c r="AA101" t="s">
        <v>45</v>
      </c>
      <c r="AB101" s="2">
        <v>3.3918980556599998E-41</v>
      </c>
      <c r="AC101" s="2">
        <v>2.4542169945799999E-59</v>
      </c>
      <c r="AD101">
        <v>169</v>
      </c>
      <c r="AE101">
        <v>-3.5152872577099998E-3</v>
      </c>
      <c r="AF101" t="s">
        <v>48</v>
      </c>
      <c r="AG101">
        <v>181</v>
      </c>
      <c r="AH101">
        <v>-4.2290473020000002E-3</v>
      </c>
      <c r="AI101" t="s">
        <v>48</v>
      </c>
      <c r="AJ101" t="s">
        <v>49</v>
      </c>
      <c r="AK101">
        <v>0.21949106313700001</v>
      </c>
      <c r="AL101" t="s">
        <v>48</v>
      </c>
      <c r="AM101" t="s">
        <v>130</v>
      </c>
      <c r="AN101" t="s">
        <v>51</v>
      </c>
      <c r="AO101" t="s">
        <v>130</v>
      </c>
      <c r="AP101" t="s">
        <v>52</v>
      </c>
    </row>
    <row r="102" spans="1:42" x14ac:dyDescent="0.3">
      <c r="A102" t="s">
        <v>171</v>
      </c>
      <c r="B102" t="s">
        <v>43</v>
      </c>
      <c r="C102" s="1">
        <v>42356</v>
      </c>
      <c r="D102">
        <v>226</v>
      </c>
      <c r="E102">
        <v>226</v>
      </c>
      <c r="F102" t="s">
        <v>44</v>
      </c>
      <c r="G102" t="s">
        <v>44</v>
      </c>
      <c r="H102" t="s">
        <v>44</v>
      </c>
      <c r="I102">
        <v>92.0182315518</v>
      </c>
      <c r="J102" t="s">
        <v>45</v>
      </c>
      <c r="K102">
        <v>20535429</v>
      </c>
      <c r="L102" t="s">
        <v>46</v>
      </c>
      <c r="M102">
        <v>846.68653125000003</v>
      </c>
      <c r="N102" t="s">
        <v>58</v>
      </c>
      <c r="O102">
        <v>2.09362800248174E-2</v>
      </c>
      <c r="P102" t="s">
        <v>45</v>
      </c>
      <c r="Q102">
        <v>91.992614746191805</v>
      </c>
      <c r="R102" t="s">
        <v>45</v>
      </c>
      <c r="S102">
        <v>0.57400734304699996</v>
      </c>
      <c r="T102">
        <v>0.7</v>
      </c>
      <c r="U102" t="s">
        <v>48</v>
      </c>
      <c r="V102">
        <v>0.58212345570199997</v>
      </c>
      <c r="W102" t="s">
        <v>48</v>
      </c>
      <c r="X102">
        <v>0.54170717667900004</v>
      </c>
      <c r="Y102" t="s">
        <v>48</v>
      </c>
      <c r="Z102">
        <v>0.67793689645199995</v>
      </c>
      <c r="AA102" t="s">
        <v>45</v>
      </c>
      <c r="AB102" s="2">
        <v>3.7818514526199998E-14</v>
      </c>
      <c r="AC102" s="2">
        <v>8.2184068802800001E-29</v>
      </c>
      <c r="AD102">
        <v>24</v>
      </c>
      <c r="AE102">
        <v>-5.1820247975000004E-3</v>
      </c>
      <c r="AF102" t="s">
        <v>48</v>
      </c>
      <c r="AG102">
        <v>97</v>
      </c>
      <c r="AH102">
        <v>-5.5294361066000001E-3</v>
      </c>
      <c r="AI102" t="s">
        <v>48</v>
      </c>
      <c r="AJ102" t="s">
        <v>49</v>
      </c>
      <c r="AK102">
        <v>0.25590854067500002</v>
      </c>
      <c r="AL102" t="s">
        <v>48</v>
      </c>
      <c r="AM102" t="s">
        <v>54</v>
      </c>
      <c r="AN102" t="s">
        <v>55</v>
      </c>
      <c r="AO102" t="s">
        <v>55</v>
      </c>
      <c r="AP102" t="s">
        <v>607</v>
      </c>
    </row>
    <row r="103" spans="1:42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 t="s">
        <v>44</v>
      </c>
      <c r="G103" t="s">
        <v>44</v>
      </c>
      <c r="H103" t="s">
        <v>44</v>
      </c>
      <c r="I103">
        <v>93.473436560699994</v>
      </c>
      <c r="J103" t="s">
        <v>45</v>
      </c>
      <c r="K103">
        <v>19858211</v>
      </c>
      <c r="L103" t="s">
        <v>46</v>
      </c>
      <c r="M103">
        <v>1030.1336540178499</v>
      </c>
      <c r="N103" t="s">
        <v>49</v>
      </c>
      <c r="O103">
        <v>1.8159995802775199E-2</v>
      </c>
      <c r="P103" t="s">
        <v>45</v>
      </c>
      <c r="Q103">
        <v>93.447830352774702</v>
      </c>
      <c r="R103" t="s">
        <v>45</v>
      </c>
      <c r="S103">
        <v>0.95547573722699997</v>
      </c>
      <c r="T103">
        <v>0.8</v>
      </c>
      <c r="U103" t="s">
        <v>45</v>
      </c>
      <c r="V103">
        <v>0.97027120653200005</v>
      </c>
      <c r="W103" t="s">
        <v>45</v>
      </c>
      <c r="X103">
        <v>0.94346443502800004</v>
      </c>
      <c r="Y103" t="s">
        <v>45</v>
      </c>
      <c r="Z103">
        <v>0.84094804639099996</v>
      </c>
      <c r="AA103" t="s">
        <v>45</v>
      </c>
      <c r="AB103" s="2">
        <v>1.6436416045300001E-5</v>
      </c>
      <c r="AC103" s="2">
        <v>1.1365662394400001E-31</v>
      </c>
      <c r="AD103">
        <v>0</v>
      </c>
      <c r="AE103">
        <v>-2.5903382717400002E-4</v>
      </c>
      <c r="AF103" t="s">
        <v>45</v>
      </c>
      <c r="AG103">
        <v>0</v>
      </c>
      <c r="AH103">
        <v>-1.9241002506200001E-4</v>
      </c>
      <c r="AI103" t="s">
        <v>45</v>
      </c>
      <c r="AJ103" t="s">
        <v>49</v>
      </c>
      <c r="AK103">
        <v>0.31625645843599998</v>
      </c>
      <c r="AL103" t="s">
        <v>48</v>
      </c>
      <c r="AM103" t="s">
        <v>226</v>
      </c>
      <c r="AN103" t="s">
        <v>51</v>
      </c>
      <c r="AO103" t="s">
        <v>226</v>
      </c>
      <c r="AP103" t="s">
        <v>52</v>
      </c>
    </row>
    <row r="104" spans="1:42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91.2680859357</v>
      </c>
      <c r="J104" t="s">
        <v>45</v>
      </c>
      <c r="K104">
        <v>14218489</v>
      </c>
      <c r="L104" t="s">
        <v>46</v>
      </c>
      <c r="M104">
        <v>749.22265625</v>
      </c>
      <c r="N104" t="s">
        <v>58</v>
      </c>
      <c r="O104">
        <v>3.6601033989736499E-2</v>
      </c>
      <c r="P104" t="s">
        <v>45</v>
      </c>
      <c r="Q104">
        <v>91.465846065946906</v>
      </c>
      <c r="R104" t="s">
        <v>45</v>
      </c>
      <c r="S104">
        <v>0.93032403319800006</v>
      </c>
      <c r="T104">
        <v>0.8</v>
      </c>
      <c r="U104" t="s">
        <v>45</v>
      </c>
      <c r="V104">
        <v>0.95273415056499999</v>
      </c>
      <c r="W104" t="s">
        <v>45</v>
      </c>
      <c r="X104">
        <v>0.906795259598</v>
      </c>
      <c r="Y104" t="s">
        <v>45</v>
      </c>
      <c r="Z104">
        <v>0.95412926422199995</v>
      </c>
      <c r="AA104" t="s">
        <v>45</v>
      </c>
      <c r="AB104" s="2">
        <v>1.8717838932300001E-11</v>
      </c>
      <c r="AC104" t="s">
        <v>47</v>
      </c>
      <c r="AD104">
        <v>0</v>
      </c>
      <c r="AE104">
        <v>-5.3469042796800001E-4</v>
      </c>
      <c r="AF104" t="s">
        <v>48</v>
      </c>
      <c r="AG104">
        <v>0</v>
      </c>
      <c r="AH104">
        <v>-7.1582611377999999E-4</v>
      </c>
      <c r="AI104" t="s">
        <v>48</v>
      </c>
      <c r="AJ104" t="s">
        <v>49</v>
      </c>
      <c r="AK104">
        <v>0.63317303755800003</v>
      </c>
      <c r="AL104" t="s">
        <v>48</v>
      </c>
      <c r="AM104" t="s">
        <v>80</v>
      </c>
      <c r="AN104" t="s">
        <v>51</v>
      </c>
      <c r="AO104" t="s">
        <v>80</v>
      </c>
      <c r="AP104" t="s">
        <v>52</v>
      </c>
    </row>
    <row r="105" spans="1:42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 t="s">
        <v>44</v>
      </c>
      <c r="G105" t="s">
        <v>44</v>
      </c>
      <c r="H105" t="s">
        <v>44</v>
      </c>
      <c r="I105">
        <v>94.162398177499995</v>
      </c>
      <c r="J105" t="s">
        <v>45</v>
      </c>
      <c r="K105">
        <v>24963706</v>
      </c>
      <c r="L105" t="s">
        <v>46</v>
      </c>
      <c r="M105">
        <v>1022.5057088815699</v>
      </c>
      <c r="N105" t="s">
        <v>58</v>
      </c>
      <c r="O105">
        <v>1.7798923126866401E-2</v>
      </c>
      <c r="P105" t="s">
        <v>45</v>
      </c>
      <c r="Q105">
        <v>94.550754247886601</v>
      </c>
      <c r="R105" t="s">
        <v>45</v>
      </c>
      <c r="S105">
        <v>0.96939584023199998</v>
      </c>
      <c r="T105">
        <v>0.85</v>
      </c>
      <c r="U105" t="s">
        <v>45</v>
      </c>
      <c r="V105">
        <v>0.97637109276400003</v>
      </c>
      <c r="W105" t="s">
        <v>45</v>
      </c>
      <c r="X105">
        <v>0.96261370593999995</v>
      </c>
      <c r="Y105" t="s">
        <v>45</v>
      </c>
      <c r="Z105">
        <v>0.84094804639099996</v>
      </c>
      <c r="AA105" t="s">
        <v>45</v>
      </c>
      <c r="AB105">
        <v>0.22798493436799999</v>
      </c>
      <c r="AC105" t="s">
        <v>47</v>
      </c>
      <c r="AD105">
        <v>0</v>
      </c>
      <c r="AE105">
        <v>-2.9643563596900001E-4</v>
      </c>
      <c r="AF105" t="s">
        <v>45</v>
      </c>
      <c r="AG105">
        <v>0</v>
      </c>
      <c r="AH105">
        <v>-3.2502564170299998E-4</v>
      </c>
      <c r="AI105" t="s">
        <v>45</v>
      </c>
      <c r="AJ105" t="s">
        <v>49</v>
      </c>
      <c r="AK105">
        <v>0.51228133822599997</v>
      </c>
      <c r="AL105" t="s">
        <v>48</v>
      </c>
      <c r="AM105" t="s">
        <v>54</v>
      </c>
      <c r="AN105" t="s">
        <v>55</v>
      </c>
      <c r="AO105" t="s">
        <v>55</v>
      </c>
      <c r="AP105" t="s">
        <v>607</v>
      </c>
    </row>
    <row r="106" spans="1:42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 t="s">
        <v>44</v>
      </c>
      <c r="G106" t="s">
        <v>44</v>
      </c>
      <c r="H106" t="s">
        <v>44</v>
      </c>
      <c r="I106">
        <v>91.970164111100004</v>
      </c>
      <c r="J106" t="s">
        <v>45</v>
      </c>
      <c r="K106">
        <v>21242610</v>
      </c>
      <c r="L106" t="s">
        <v>46</v>
      </c>
      <c r="M106">
        <v>1109.3897455357101</v>
      </c>
      <c r="N106" t="s">
        <v>49</v>
      </c>
      <c r="O106">
        <v>2.2049496242196199E-2</v>
      </c>
      <c r="P106" t="s">
        <v>45</v>
      </c>
      <c r="Q106">
        <v>92.344301658754603</v>
      </c>
      <c r="R106" t="s">
        <v>45</v>
      </c>
      <c r="S106">
        <v>0.85790122135299995</v>
      </c>
      <c r="T106">
        <v>0.75</v>
      </c>
      <c r="U106" t="s">
        <v>45</v>
      </c>
      <c r="V106">
        <v>0.90283404675800005</v>
      </c>
      <c r="W106" t="s">
        <v>45</v>
      </c>
      <c r="X106">
        <v>0.81011964584399998</v>
      </c>
      <c r="Y106" t="s">
        <v>45</v>
      </c>
      <c r="Z106">
        <v>0.67793689645199995</v>
      </c>
      <c r="AA106" t="s">
        <v>45</v>
      </c>
      <c r="AB106" s="2">
        <v>5.5541744830399996E-59</v>
      </c>
      <c r="AC106" t="s">
        <v>47</v>
      </c>
      <c r="AD106">
        <v>0</v>
      </c>
      <c r="AE106">
        <v>-1.3822811569799999E-3</v>
      </c>
      <c r="AF106" t="s">
        <v>48</v>
      </c>
      <c r="AG106">
        <v>1</v>
      </c>
      <c r="AH106">
        <v>-2.5063104886000002E-3</v>
      </c>
      <c r="AI106" t="s">
        <v>48</v>
      </c>
      <c r="AJ106" t="s">
        <v>49</v>
      </c>
      <c r="AK106">
        <v>0.31713640548599997</v>
      </c>
      <c r="AL106" t="s">
        <v>48</v>
      </c>
      <c r="AM106" t="s">
        <v>226</v>
      </c>
      <c r="AN106" t="s">
        <v>51</v>
      </c>
      <c r="AO106" t="s">
        <v>226</v>
      </c>
      <c r="AP106" t="s">
        <v>52</v>
      </c>
    </row>
    <row r="107" spans="1:42" x14ac:dyDescent="0.3">
      <c r="A107" t="s">
        <v>166</v>
      </c>
      <c r="B107" t="s">
        <v>43</v>
      </c>
      <c r="C107" s="1">
        <v>42384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83.955660964399996</v>
      </c>
      <c r="J107" t="s">
        <v>45</v>
      </c>
      <c r="K107">
        <v>15235349</v>
      </c>
      <c r="L107" t="s">
        <v>46</v>
      </c>
      <c r="M107">
        <v>831.54308928571402</v>
      </c>
      <c r="N107" t="s">
        <v>58</v>
      </c>
      <c r="O107">
        <v>6.6526883145063095E-2</v>
      </c>
      <c r="P107" t="s">
        <v>48</v>
      </c>
      <c r="Q107">
        <v>83.476191427191097</v>
      </c>
      <c r="R107" t="s">
        <v>48</v>
      </c>
      <c r="S107">
        <v>0.91225845026100005</v>
      </c>
      <c r="T107">
        <v>0.8</v>
      </c>
      <c r="U107" t="s">
        <v>45</v>
      </c>
      <c r="V107">
        <v>0.93609452083099998</v>
      </c>
      <c r="W107" t="s">
        <v>45</v>
      </c>
      <c r="X107">
        <v>0.88439716718600003</v>
      </c>
      <c r="Y107" t="s">
        <v>45</v>
      </c>
      <c r="Z107">
        <v>0.95412926422199995</v>
      </c>
      <c r="AA107" t="s">
        <v>45</v>
      </c>
      <c r="AB107" s="2">
        <v>5.1020052013500001E-9</v>
      </c>
      <c r="AC107" t="s">
        <v>47</v>
      </c>
      <c r="AD107">
        <v>0</v>
      </c>
      <c r="AE107">
        <v>-5.7902800741399996E-4</v>
      </c>
      <c r="AF107" t="s">
        <v>48</v>
      </c>
      <c r="AG107">
        <v>0</v>
      </c>
      <c r="AH107">
        <v>-1.14784761036E-3</v>
      </c>
      <c r="AI107" t="s">
        <v>48</v>
      </c>
      <c r="AJ107" t="s">
        <v>49</v>
      </c>
      <c r="AK107">
        <v>0.31465537537100002</v>
      </c>
      <c r="AL107" t="s">
        <v>48</v>
      </c>
      <c r="AM107" t="s">
        <v>167</v>
      </c>
      <c r="AN107" t="s">
        <v>167</v>
      </c>
      <c r="AO107" t="s">
        <v>51</v>
      </c>
      <c r="AP107" t="s">
        <v>52</v>
      </c>
    </row>
    <row r="108" spans="1:42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98.189819752000005</v>
      </c>
      <c r="J108" t="s">
        <v>45</v>
      </c>
      <c r="K108">
        <v>9321517</v>
      </c>
      <c r="L108" t="s">
        <v>46</v>
      </c>
      <c r="M108">
        <v>373.30447203947301</v>
      </c>
      <c r="N108" t="s">
        <v>58</v>
      </c>
      <c r="O108">
        <v>2.80079722741363E-2</v>
      </c>
      <c r="P108" t="s">
        <v>45</v>
      </c>
      <c r="Q108">
        <v>98.373349862793404</v>
      </c>
      <c r="R108" t="s">
        <v>45</v>
      </c>
      <c r="S108">
        <v>0.97492460831500005</v>
      </c>
      <c r="T108">
        <v>0.85</v>
      </c>
      <c r="U108" t="s">
        <v>45</v>
      </c>
      <c r="V108">
        <v>0.979450098805</v>
      </c>
      <c r="W108" t="s">
        <v>45</v>
      </c>
      <c r="X108">
        <v>0.97382293604500003</v>
      </c>
      <c r="Y108" t="s">
        <v>45</v>
      </c>
      <c r="Z108">
        <v>0.99998090779100002</v>
      </c>
      <c r="AA108" t="s">
        <v>45</v>
      </c>
      <c r="AB108">
        <v>0.99999999972499998</v>
      </c>
      <c r="AC108">
        <v>0.52829707931699998</v>
      </c>
      <c r="AD108">
        <v>0</v>
      </c>
      <c r="AE108">
        <v>-2.2747327507900001E-4</v>
      </c>
      <c r="AF108" t="s">
        <v>45</v>
      </c>
      <c r="AG108">
        <v>0</v>
      </c>
      <c r="AH108">
        <v>-1.57000369105E-4</v>
      </c>
      <c r="AI108" t="s">
        <v>45</v>
      </c>
      <c r="AJ108" t="s">
        <v>49</v>
      </c>
      <c r="AK108">
        <v>0.35790945918700001</v>
      </c>
      <c r="AL108" t="s">
        <v>48</v>
      </c>
      <c r="AM108" t="s">
        <v>74</v>
      </c>
      <c r="AN108" t="s">
        <v>74</v>
      </c>
      <c r="AO108" t="s">
        <v>51</v>
      </c>
      <c r="AP108" t="s">
        <v>52</v>
      </c>
    </row>
    <row r="109" spans="1:42" x14ac:dyDescent="0.3">
      <c r="A109" t="s">
        <v>138</v>
      </c>
      <c r="B109" t="s">
        <v>64</v>
      </c>
      <c r="C109" s="1">
        <v>42388</v>
      </c>
      <c r="D109">
        <v>151</v>
      </c>
      <c r="E109">
        <v>151</v>
      </c>
      <c r="F109" t="s">
        <v>44</v>
      </c>
      <c r="G109" t="s">
        <v>44</v>
      </c>
      <c r="H109" t="s">
        <v>44</v>
      </c>
      <c r="I109">
        <v>87.212516817400001</v>
      </c>
      <c r="J109" t="s">
        <v>45</v>
      </c>
      <c r="K109">
        <v>18949772</v>
      </c>
      <c r="L109" t="s">
        <v>46</v>
      </c>
      <c r="M109">
        <v>995.75736607142801</v>
      </c>
      <c r="N109" t="s">
        <v>46</v>
      </c>
      <c r="O109">
        <v>9.1472084413461899E-2</v>
      </c>
      <c r="P109" t="s">
        <v>48</v>
      </c>
      <c r="Q109">
        <v>86.157253622577699</v>
      </c>
      <c r="R109" t="s">
        <v>45</v>
      </c>
      <c r="S109">
        <v>0.90349614578000004</v>
      </c>
      <c r="T109">
        <v>0.8</v>
      </c>
      <c r="U109" t="s">
        <v>45</v>
      </c>
      <c r="V109">
        <v>0.92594193899199995</v>
      </c>
      <c r="W109" t="s">
        <v>45</v>
      </c>
      <c r="X109">
        <v>0.87789221236500004</v>
      </c>
      <c r="Y109" t="s">
        <v>45</v>
      </c>
      <c r="Z109">
        <v>0.95412926422199995</v>
      </c>
      <c r="AA109" t="s">
        <v>45</v>
      </c>
      <c r="AB109" s="2">
        <v>2.2467137237299998E-8</v>
      </c>
      <c r="AC109" t="s">
        <v>47</v>
      </c>
      <c r="AD109">
        <v>0</v>
      </c>
      <c r="AE109">
        <v>-7.8265580911100004E-4</v>
      </c>
      <c r="AF109" t="s">
        <v>48</v>
      </c>
      <c r="AG109">
        <v>0</v>
      </c>
      <c r="AH109">
        <v>-1.2194539591700001E-3</v>
      </c>
      <c r="AI109" t="s">
        <v>48</v>
      </c>
      <c r="AJ109" t="s">
        <v>49</v>
      </c>
      <c r="AK109">
        <v>0.31982276411299998</v>
      </c>
      <c r="AL109" t="s">
        <v>48</v>
      </c>
      <c r="AM109" t="s">
        <v>139</v>
      </c>
      <c r="AN109" t="s">
        <v>51</v>
      </c>
      <c r="AO109" t="s">
        <v>139</v>
      </c>
      <c r="AP109" t="s">
        <v>52</v>
      </c>
    </row>
    <row r="110" spans="1:42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 t="s">
        <v>44</v>
      </c>
      <c r="G110" t="s">
        <v>44</v>
      </c>
      <c r="H110" t="s">
        <v>44</v>
      </c>
      <c r="I110">
        <v>94.421879055199994</v>
      </c>
      <c r="J110" t="s">
        <v>45</v>
      </c>
      <c r="K110">
        <v>16728171</v>
      </c>
      <c r="L110" t="s">
        <v>46</v>
      </c>
      <c r="M110">
        <v>869.44992857142802</v>
      </c>
      <c r="N110" t="s">
        <v>46</v>
      </c>
      <c r="O110">
        <v>2.4493213967578399E-2</v>
      </c>
      <c r="P110" t="s">
        <v>45</v>
      </c>
      <c r="Q110">
        <v>94.813085789893293</v>
      </c>
      <c r="R110" t="s">
        <v>45</v>
      </c>
      <c r="S110">
        <v>0.94892131693299997</v>
      </c>
      <c r="T110">
        <v>0.8</v>
      </c>
      <c r="U110" t="s">
        <v>45</v>
      </c>
      <c r="V110">
        <v>0.95933821982599998</v>
      </c>
      <c r="W110" t="s">
        <v>45</v>
      </c>
      <c r="X110">
        <v>0.93842523576400005</v>
      </c>
      <c r="Y110" t="s">
        <v>45</v>
      </c>
      <c r="Z110">
        <v>0.95412926422199995</v>
      </c>
      <c r="AA110" t="s">
        <v>45</v>
      </c>
      <c r="AB110" s="2">
        <v>5.3787497671800001E-6</v>
      </c>
      <c r="AC110" t="s">
        <v>47</v>
      </c>
      <c r="AD110">
        <v>0</v>
      </c>
      <c r="AE110">
        <v>-4.5838696981300001E-4</v>
      </c>
      <c r="AF110" t="s">
        <v>45</v>
      </c>
      <c r="AG110">
        <v>0</v>
      </c>
      <c r="AH110">
        <v>-6.66958544149E-4</v>
      </c>
      <c r="AI110" t="s">
        <v>48</v>
      </c>
      <c r="AJ110" t="s">
        <v>49</v>
      </c>
      <c r="AK110">
        <v>0.97346963273800002</v>
      </c>
      <c r="AL110" t="s">
        <v>48</v>
      </c>
      <c r="AM110" t="s">
        <v>54</v>
      </c>
      <c r="AN110" t="s">
        <v>55</v>
      </c>
      <c r="AO110" t="s">
        <v>55</v>
      </c>
      <c r="AP110" t="s">
        <v>607</v>
      </c>
    </row>
    <row r="111" spans="1:42" x14ac:dyDescent="0.3">
      <c r="A111" t="s">
        <v>183</v>
      </c>
      <c r="B111" t="s">
        <v>64</v>
      </c>
      <c r="C111" s="1">
        <v>42396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76.689987290600001</v>
      </c>
      <c r="J111" t="s">
        <v>48</v>
      </c>
      <c r="K111">
        <v>29747487</v>
      </c>
      <c r="L111" t="s">
        <v>46</v>
      </c>
      <c r="M111">
        <v>1328.6387269736799</v>
      </c>
      <c r="N111" t="s">
        <v>49</v>
      </c>
      <c r="O111">
        <v>9.6918932194959395E-2</v>
      </c>
      <c r="P111" t="s">
        <v>48</v>
      </c>
      <c r="Q111">
        <v>78.245475684457702</v>
      </c>
      <c r="R111" t="s">
        <v>48</v>
      </c>
      <c r="S111">
        <v>0.91415901063500005</v>
      </c>
      <c r="T111">
        <v>0.85</v>
      </c>
      <c r="U111" t="s">
        <v>45</v>
      </c>
      <c r="V111">
        <v>0.93371092265099997</v>
      </c>
      <c r="W111" t="s">
        <v>45</v>
      </c>
      <c r="X111">
        <v>0.893778323303</v>
      </c>
      <c r="Y111" t="s">
        <v>45</v>
      </c>
      <c r="Z111">
        <v>0.84094804639099996</v>
      </c>
      <c r="AA111" t="s">
        <v>45</v>
      </c>
      <c r="AB111">
        <v>6.2681803095499997E-4</v>
      </c>
      <c r="AC111" t="s">
        <v>47</v>
      </c>
      <c r="AD111">
        <v>0</v>
      </c>
      <c r="AE111">
        <v>-7.4637149061599999E-4</v>
      </c>
      <c r="AF111" t="s">
        <v>48</v>
      </c>
      <c r="AG111">
        <v>0</v>
      </c>
      <c r="AH111">
        <v>-3.73666954741E-4</v>
      </c>
      <c r="AI111" t="s">
        <v>45</v>
      </c>
      <c r="AJ111" t="s">
        <v>49</v>
      </c>
      <c r="AK111">
        <v>0.52106851764100004</v>
      </c>
      <c r="AL111" t="s">
        <v>48</v>
      </c>
      <c r="AM111" t="s">
        <v>54</v>
      </c>
      <c r="AN111" t="s">
        <v>55</v>
      </c>
      <c r="AO111" t="s">
        <v>55</v>
      </c>
      <c r="AP111" t="s">
        <v>607</v>
      </c>
    </row>
    <row r="112" spans="1:42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88.221346439300007</v>
      </c>
      <c r="J112" t="s">
        <v>45</v>
      </c>
      <c r="K112">
        <v>28975202</v>
      </c>
      <c r="L112" t="s">
        <v>46</v>
      </c>
      <c r="M112">
        <v>1238.6173519736799</v>
      </c>
      <c r="N112" t="s">
        <v>49</v>
      </c>
      <c r="O112">
        <v>8.0530807780672103E-3</v>
      </c>
      <c r="P112" t="s">
        <v>45</v>
      </c>
      <c r="Q112">
        <v>88.389790704556404</v>
      </c>
      <c r="R112" t="s">
        <v>45</v>
      </c>
      <c r="S112">
        <v>0.95207110335199996</v>
      </c>
      <c r="T112">
        <v>0.85</v>
      </c>
      <c r="U112" t="s">
        <v>45</v>
      </c>
      <c r="V112">
        <v>0.961285802483</v>
      </c>
      <c r="W112" t="s">
        <v>45</v>
      </c>
      <c r="X112">
        <v>0.94181234514500001</v>
      </c>
      <c r="Y112" t="s">
        <v>45</v>
      </c>
      <c r="Z112">
        <v>0.84094804639099996</v>
      </c>
      <c r="AA112" t="s">
        <v>45</v>
      </c>
      <c r="AB112">
        <v>7.8658827560499994E-2</v>
      </c>
      <c r="AC112">
        <v>1.2868928796900001E-2</v>
      </c>
      <c r="AD112">
        <v>0</v>
      </c>
      <c r="AE112">
        <v>-4.2109352348900002E-4</v>
      </c>
      <c r="AF112" t="s">
        <v>45</v>
      </c>
      <c r="AG112">
        <v>0</v>
      </c>
      <c r="AH112">
        <v>-4.1040517261299998E-4</v>
      </c>
      <c r="AI112" t="s">
        <v>45</v>
      </c>
      <c r="AJ112" t="s">
        <v>49</v>
      </c>
      <c r="AK112">
        <v>0.33633915798899999</v>
      </c>
      <c r="AL112" t="s">
        <v>48</v>
      </c>
      <c r="AM112" t="s">
        <v>54</v>
      </c>
      <c r="AN112" t="s">
        <v>55</v>
      </c>
      <c r="AO112" t="s">
        <v>55</v>
      </c>
      <c r="AP112" t="s">
        <v>52</v>
      </c>
    </row>
    <row r="113" spans="1:42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 t="s">
        <v>44</v>
      </c>
      <c r="G113" t="s">
        <v>44</v>
      </c>
      <c r="H113" t="s">
        <v>44</v>
      </c>
      <c r="I113">
        <v>95.482481540099997</v>
      </c>
      <c r="J113" t="s">
        <v>45</v>
      </c>
      <c r="K113">
        <v>14166224</v>
      </c>
      <c r="L113" t="s">
        <v>46</v>
      </c>
      <c r="M113">
        <v>726.96930803571399</v>
      </c>
      <c r="N113" t="s">
        <v>58</v>
      </c>
      <c r="O113">
        <v>2.1397821816646598E-2</v>
      </c>
      <c r="P113" t="s">
        <v>45</v>
      </c>
      <c r="Q113">
        <v>95.369113640586093</v>
      </c>
      <c r="R113" t="s">
        <v>45</v>
      </c>
      <c r="S113">
        <v>0.95549136439299998</v>
      </c>
      <c r="T113">
        <v>0.8</v>
      </c>
      <c r="U113" t="s">
        <v>45</v>
      </c>
      <c r="V113">
        <v>0.97197174749500004</v>
      </c>
      <c r="W113" t="s">
        <v>45</v>
      </c>
      <c r="X113">
        <v>0.93851687540499995</v>
      </c>
      <c r="Y113" t="s">
        <v>45</v>
      </c>
      <c r="Z113">
        <v>0.84094804639099996</v>
      </c>
      <c r="AA113" t="s">
        <v>45</v>
      </c>
      <c r="AB113" s="2">
        <v>3.1186865871799999E-14</v>
      </c>
      <c r="AC113" s="2">
        <v>2.8940507127800001E-31</v>
      </c>
      <c r="AD113">
        <v>0</v>
      </c>
      <c r="AE113">
        <v>-2.9230836950900002E-4</v>
      </c>
      <c r="AF113" t="s">
        <v>45</v>
      </c>
      <c r="AG113">
        <v>0</v>
      </c>
      <c r="AH113">
        <v>-5.9973046667700003E-4</v>
      </c>
      <c r="AI113" t="s">
        <v>48</v>
      </c>
      <c r="AJ113" t="s">
        <v>49</v>
      </c>
      <c r="AK113">
        <v>0.566916319976</v>
      </c>
      <c r="AL113" t="s">
        <v>48</v>
      </c>
      <c r="AM113" t="s">
        <v>149</v>
      </c>
      <c r="AN113" t="s">
        <v>51</v>
      </c>
      <c r="AO113" t="s">
        <v>149</v>
      </c>
      <c r="AP113" t="s">
        <v>52</v>
      </c>
    </row>
    <row r="114" spans="1:42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91.667152975299999</v>
      </c>
      <c r="J114" t="s">
        <v>45</v>
      </c>
      <c r="K114">
        <v>25918178</v>
      </c>
      <c r="L114" t="s">
        <v>46</v>
      </c>
      <c r="M114">
        <v>1060.01012828947</v>
      </c>
      <c r="N114" t="s">
        <v>58</v>
      </c>
      <c r="O114">
        <v>1.5090840054878501E-2</v>
      </c>
      <c r="P114" t="s">
        <v>45</v>
      </c>
      <c r="Q114">
        <v>91.566918333923894</v>
      </c>
      <c r="R114" t="s">
        <v>45</v>
      </c>
      <c r="S114">
        <v>0.95246018260400001</v>
      </c>
      <c r="T114">
        <v>0.85</v>
      </c>
      <c r="U114" t="s">
        <v>45</v>
      </c>
      <c r="V114">
        <v>0.96474555631699999</v>
      </c>
      <c r="W114" t="s">
        <v>45</v>
      </c>
      <c r="X114">
        <v>0.93911710769199996</v>
      </c>
      <c r="Y114" t="s">
        <v>45</v>
      </c>
      <c r="Z114">
        <v>0.84094804639099996</v>
      </c>
      <c r="AA114" t="s">
        <v>45</v>
      </c>
      <c r="AB114">
        <v>2.3857379874999999E-4</v>
      </c>
      <c r="AC114" s="2">
        <v>2.28100272392E-41</v>
      </c>
      <c r="AD114">
        <v>0</v>
      </c>
      <c r="AE114">
        <v>-5.3931363983299998E-4</v>
      </c>
      <c r="AF114" t="s">
        <v>48</v>
      </c>
      <c r="AG114">
        <v>0</v>
      </c>
      <c r="AH114">
        <v>-5.5383739351199995E-4</v>
      </c>
      <c r="AI114" t="s">
        <v>48</v>
      </c>
      <c r="AJ114" t="s">
        <v>49</v>
      </c>
      <c r="AK114">
        <v>0.326173584061</v>
      </c>
      <c r="AL114" t="s">
        <v>48</v>
      </c>
      <c r="AM114" t="s">
        <v>54</v>
      </c>
      <c r="AN114" t="s">
        <v>55</v>
      </c>
      <c r="AO114" t="s">
        <v>55</v>
      </c>
      <c r="AP114" t="s">
        <v>52</v>
      </c>
    </row>
    <row r="115" spans="1:42" x14ac:dyDescent="0.3">
      <c r="A115" t="s">
        <v>85</v>
      </c>
      <c r="B115" t="s">
        <v>64</v>
      </c>
      <c r="C115" s="1">
        <v>42405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81.614946053799997</v>
      </c>
      <c r="J115" t="s">
        <v>45</v>
      </c>
      <c r="K115">
        <v>30119640</v>
      </c>
      <c r="L115" t="s">
        <v>46</v>
      </c>
      <c r="M115">
        <v>1331.3992368421</v>
      </c>
      <c r="N115" t="s">
        <v>49</v>
      </c>
      <c r="O115">
        <v>2.5390580125416898E-2</v>
      </c>
      <c r="P115" t="s">
        <v>45</v>
      </c>
      <c r="Q115">
        <v>80.905377810625197</v>
      </c>
      <c r="R115" t="s">
        <v>48</v>
      </c>
      <c r="S115">
        <v>0.92844209444600001</v>
      </c>
      <c r="T115">
        <v>0.85</v>
      </c>
      <c r="U115" t="s">
        <v>45</v>
      </c>
      <c r="V115">
        <v>0.94565189800899996</v>
      </c>
      <c r="W115" t="s">
        <v>45</v>
      </c>
      <c r="X115">
        <v>0.90982393813499995</v>
      </c>
      <c r="Y115" t="s">
        <v>45</v>
      </c>
      <c r="Z115">
        <v>0.84094804639099996</v>
      </c>
      <c r="AA115" t="s">
        <v>45</v>
      </c>
      <c r="AB115">
        <v>2.37428537426E-2</v>
      </c>
      <c r="AC115" t="s">
        <v>47</v>
      </c>
      <c r="AD115">
        <v>0</v>
      </c>
      <c r="AE115">
        <v>-4.28701770083E-4</v>
      </c>
      <c r="AF115" t="s">
        <v>45</v>
      </c>
      <c r="AG115">
        <v>0</v>
      </c>
      <c r="AH115">
        <v>-2.7127245815900002E-4</v>
      </c>
      <c r="AI115" t="s">
        <v>45</v>
      </c>
      <c r="AJ115" t="s">
        <v>49</v>
      </c>
      <c r="AK115">
        <v>0.37123224441199998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232</v>
      </c>
      <c r="B116" t="s">
        <v>43</v>
      </c>
      <c r="C116" s="1">
        <v>42408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85.734564796300006</v>
      </c>
      <c r="J116" t="s">
        <v>45</v>
      </c>
      <c r="K116">
        <v>32902642</v>
      </c>
      <c r="L116" t="s">
        <v>46</v>
      </c>
      <c r="M116">
        <v>1404.3574078947299</v>
      </c>
      <c r="N116" t="s">
        <v>65</v>
      </c>
      <c r="O116">
        <v>1.5626314594569899E-2</v>
      </c>
      <c r="P116" t="s">
        <v>45</v>
      </c>
      <c r="Q116">
        <v>85.817548157930403</v>
      </c>
      <c r="R116" t="s">
        <v>45</v>
      </c>
      <c r="S116">
        <v>0.93493835752200005</v>
      </c>
      <c r="T116">
        <v>0.85</v>
      </c>
      <c r="U116" t="s">
        <v>45</v>
      </c>
      <c r="V116">
        <v>0.95197788554499996</v>
      </c>
      <c r="W116" t="s">
        <v>45</v>
      </c>
      <c r="X116">
        <v>0.91641196310799999</v>
      </c>
      <c r="Y116" t="s">
        <v>45</v>
      </c>
      <c r="Z116">
        <v>0.84094804639099996</v>
      </c>
      <c r="AA116" t="s">
        <v>45</v>
      </c>
      <c r="AB116" s="2">
        <v>1.9761933899800001E-5</v>
      </c>
      <c r="AC116" s="2">
        <v>5.3644965214999998E-8</v>
      </c>
      <c r="AD116">
        <v>0</v>
      </c>
      <c r="AE116">
        <v>-6.2873709652700002E-4</v>
      </c>
      <c r="AF116" t="s">
        <v>48</v>
      </c>
      <c r="AG116">
        <v>0</v>
      </c>
      <c r="AH116">
        <v>-5.1978683913300001E-4</v>
      </c>
      <c r="AI116" t="s">
        <v>48</v>
      </c>
      <c r="AJ116" t="s">
        <v>49</v>
      </c>
      <c r="AK116">
        <v>0.40774418395200002</v>
      </c>
      <c r="AL116" t="s">
        <v>48</v>
      </c>
      <c r="AM116" t="s">
        <v>233</v>
      </c>
      <c r="AN116" t="s">
        <v>233</v>
      </c>
      <c r="AO116" t="s">
        <v>51</v>
      </c>
      <c r="AP116" t="s">
        <v>607</v>
      </c>
    </row>
    <row r="117" spans="1:42" x14ac:dyDescent="0.3">
      <c r="A117" t="s">
        <v>164</v>
      </c>
      <c r="B117" t="s">
        <v>64</v>
      </c>
      <c r="C117" s="1">
        <v>42408</v>
      </c>
      <c r="D117">
        <v>75</v>
      </c>
      <c r="E117">
        <v>75</v>
      </c>
      <c r="F117" t="s">
        <v>44</v>
      </c>
      <c r="G117" t="s">
        <v>44</v>
      </c>
      <c r="H117" t="s">
        <v>44</v>
      </c>
      <c r="I117">
        <v>79.3999080679</v>
      </c>
      <c r="J117" t="s">
        <v>48</v>
      </c>
      <c r="K117">
        <v>30335883</v>
      </c>
      <c r="L117" t="s">
        <v>46</v>
      </c>
      <c r="M117">
        <v>1362.3447664473599</v>
      </c>
      <c r="N117" t="s">
        <v>49</v>
      </c>
      <c r="O117">
        <v>2.2594608403054901E-2</v>
      </c>
      <c r="P117" t="s">
        <v>45</v>
      </c>
      <c r="Q117">
        <v>80.019403439285199</v>
      </c>
      <c r="R117" t="s">
        <v>48</v>
      </c>
      <c r="S117">
        <v>0.908499790433</v>
      </c>
      <c r="T117">
        <v>0.85</v>
      </c>
      <c r="U117" t="s">
        <v>45</v>
      </c>
      <c r="V117">
        <v>0.93381227681199996</v>
      </c>
      <c r="W117" t="s">
        <v>45</v>
      </c>
      <c r="X117">
        <v>0.88186979492200002</v>
      </c>
      <c r="Y117" t="s">
        <v>45</v>
      </c>
      <c r="Z117">
        <v>0.84094804639099996</v>
      </c>
      <c r="AA117" t="s">
        <v>45</v>
      </c>
      <c r="AB117" s="2">
        <v>9.8314280737800001E-8</v>
      </c>
      <c r="AC117" s="2">
        <v>2.2541178509100002E-295</v>
      </c>
      <c r="AD117">
        <v>0</v>
      </c>
      <c r="AE117">
        <v>-7.8696231230200001E-4</v>
      </c>
      <c r="AF117" t="s">
        <v>48</v>
      </c>
      <c r="AG117">
        <v>0</v>
      </c>
      <c r="AH117">
        <v>-3.7770889423600001E-4</v>
      </c>
      <c r="AI117" t="s">
        <v>45</v>
      </c>
      <c r="AJ117" t="s">
        <v>49</v>
      </c>
      <c r="AK117">
        <v>0.35899512782999998</v>
      </c>
      <c r="AL117" t="s">
        <v>48</v>
      </c>
      <c r="AM117" t="s">
        <v>165</v>
      </c>
      <c r="AN117" t="s">
        <v>51</v>
      </c>
      <c r="AO117" t="s">
        <v>165</v>
      </c>
      <c r="AP117" t="s">
        <v>52</v>
      </c>
    </row>
    <row r="118" spans="1:42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89.415990231699993</v>
      </c>
      <c r="J118" t="s">
        <v>45</v>
      </c>
      <c r="K118">
        <v>23928513</v>
      </c>
      <c r="L118" t="s">
        <v>46</v>
      </c>
      <c r="M118">
        <v>1023.47343585526</v>
      </c>
      <c r="N118" t="s">
        <v>58</v>
      </c>
      <c r="O118">
        <v>2.0469760373834401E-2</v>
      </c>
      <c r="P118" t="s">
        <v>45</v>
      </c>
      <c r="Q118">
        <v>89.434066515842005</v>
      </c>
      <c r="R118" t="s">
        <v>45</v>
      </c>
      <c r="S118">
        <v>0.95438384467000004</v>
      </c>
      <c r="T118">
        <v>0.85</v>
      </c>
      <c r="U118" t="s">
        <v>45</v>
      </c>
      <c r="V118">
        <v>0.96439491246300002</v>
      </c>
      <c r="W118" t="s">
        <v>45</v>
      </c>
      <c r="X118">
        <v>0.94402066522100003</v>
      </c>
      <c r="Y118" t="s">
        <v>45</v>
      </c>
      <c r="Z118">
        <v>0.84094804639099996</v>
      </c>
      <c r="AA118" t="s">
        <v>45</v>
      </c>
      <c r="AB118">
        <v>0.15810637990000001</v>
      </c>
      <c r="AC118" s="2">
        <v>4.2222917349999998E-80</v>
      </c>
      <c r="AD118">
        <v>0</v>
      </c>
      <c r="AE118">
        <v>-3.69969573568E-4</v>
      </c>
      <c r="AF118" t="s">
        <v>45</v>
      </c>
      <c r="AG118">
        <v>0</v>
      </c>
      <c r="AH118">
        <v>-3.02720208308E-4</v>
      </c>
      <c r="AI118" t="s">
        <v>45</v>
      </c>
      <c r="AJ118" t="s">
        <v>49</v>
      </c>
      <c r="AK118">
        <v>0.284612001409</v>
      </c>
      <c r="AL118" t="s">
        <v>48</v>
      </c>
      <c r="AM118" t="s">
        <v>78</v>
      </c>
      <c r="AN118" t="s">
        <v>51</v>
      </c>
      <c r="AO118" t="s">
        <v>78</v>
      </c>
      <c r="AP118" t="s">
        <v>52</v>
      </c>
    </row>
    <row r="119" spans="1:42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 t="s">
        <v>44</v>
      </c>
      <c r="G119" t="s">
        <v>44</v>
      </c>
      <c r="H119" t="s">
        <v>44</v>
      </c>
      <c r="I119">
        <v>93.953597896399998</v>
      </c>
      <c r="J119" t="s">
        <v>45</v>
      </c>
      <c r="K119">
        <v>19770059</v>
      </c>
      <c r="L119" t="s">
        <v>46</v>
      </c>
      <c r="M119">
        <v>818.13940131578897</v>
      </c>
      <c r="N119" t="s">
        <v>58</v>
      </c>
      <c r="O119">
        <v>2.4181289007797799E-2</v>
      </c>
      <c r="P119" t="s">
        <v>45</v>
      </c>
      <c r="Q119">
        <v>94.314814537294893</v>
      </c>
      <c r="R119" t="s">
        <v>45</v>
      </c>
      <c r="S119">
        <v>0.972288884297</v>
      </c>
      <c r="T119">
        <v>0.85</v>
      </c>
      <c r="U119" t="s">
        <v>45</v>
      </c>
      <c r="V119">
        <v>0.97917105457300002</v>
      </c>
      <c r="W119" t="s">
        <v>45</v>
      </c>
      <c r="X119">
        <v>0.96582063209799995</v>
      </c>
      <c r="Y119" t="s">
        <v>45</v>
      </c>
      <c r="Z119">
        <v>0.95412926422199995</v>
      </c>
      <c r="AA119" t="s">
        <v>45</v>
      </c>
      <c r="AB119">
        <v>0.58184263887499998</v>
      </c>
      <c r="AC119" s="2">
        <v>6.9810633909800002E-5</v>
      </c>
      <c r="AD119">
        <v>0</v>
      </c>
      <c r="AE119">
        <v>-2.1376551752000001E-4</v>
      </c>
      <c r="AF119" t="s">
        <v>45</v>
      </c>
      <c r="AG119">
        <v>0</v>
      </c>
      <c r="AH119">
        <v>-2.2484970027E-4</v>
      </c>
      <c r="AI119" t="s">
        <v>45</v>
      </c>
      <c r="AJ119" t="s">
        <v>49</v>
      </c>
      <c r="AK119">
        <v>0.54079351201899994</v>
      </c>
      <c r="AL119" t="s">
        <v>48</v>
      </c>
      <c r="AM119" t="s">
        <v>54</v>
      </c>
      <c r="AN119" t="s">
        <v>55</v>
      </c>
      <c r="AO119" t="s">
        <v>55</v>
      </c>
      <c r="AP119" t="s">
        <v>52</v>
      </c>
    </row>
    <row r="120" spans="1:42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 t="s">
        <v>44</v>
      </c>
      <c r="G120" t="s">
        <v>44</v>
      </c>
      <c r="H120" t="s">
        <v>44</v>
      </c>
      <c r="I120">
        <v>87.524404724299998</v>
      </c>
      <c r="J120" t="s">
        <v>45</v>
      </c>
      <c r="K120">
        <v>20878061</v>
      </c>
      <c r="L120" t="s">
        <v>46</v>
      </c>
      <c r="M120">
        <v>1123.9732008928499</v>
      </c>
      <c r="N120" t="s">
        <v>49</v>
      </c>
      <c r="O120">
        <v>2.6804617117824499E-2</v>
      </c>
      <c r="P120" t="s">
        <v>45</v>
      </c>
      <c r="Q120">
        <v>87.119372506760698</v>
      </c>
      <c r="R120" t="s">
        <v>45</v>
      </c>
      <c r="S120">
        <v>0.85079360587899999</v>
      </c>
      <c r="T120">
        <v>0.8</v>
      </c>
      <c r="U120" t="s">
        <v>45</v>
      </c>
      <c r="V120">
        <v>0.89259670793000001</v>
      </c>
      <c r="W120" t="s">
        <v>45</v>
      </c>
      <c r="X120">
        <v>0.80666916180000003</v>
      </c>
      <c r="Y120" t="s">
        <v>45</v>
      </c>
      <c r="Z120">
        <v>0.84094804639099996</v>
      </c>
      <c r="AA120" t="s">
        <v>45</v>
      </c>
      <c r="AB120" s="2">
        <v>5.1097982236600001E-39</v>
      </c>
      <c r="AC120" t="s">
        <v>47</v>
      </c>
      <c r="AD120">
        <v>0</v>
      </c>
      <c r="AE120">
        <v>-2.1659854549700001E-3</v>
      </c>
      <c r="AF120" t="s">
        <v>48</v>
      </c>
      <c r="AG120">
        <v>10</v>
      </c>
      <c r="AH120">
        <v>-3.0426130615400001E-3</v>
      </c>
      <c r="AI120" t="s">
        <v>48</v>
      </c>
      <c r="AJ120" t="s">
        <v>49</v>
      </c>
      <c r="AK120">
        <v>0.42812561741499999</v>
      </c>
      <c r="AL120" t="s">
        <v>48</v>
      </c>
      <c r="AM120" t="s">
        <v>92</v>
      </c>
      <c r="AN120" t="s">
        <v>92</v>
      </c>
      <c r="AO120" t="s">
        <v>51</v>
      </c>
      <c r="AP120" t="s">
        <v>607</v>
      </c>
    </row>
    <row r="121" spans="1:42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92.5527321446</v>
      </c>
      <c r="J121" t="s">
        <v>45</v>
      </c>
      <c r="K121">
        <v>17259426</v>
      </c>
      <c r="L121" t="s">
        <v>46</v>
      </c>
      <c r="M121">
        <v>905.00690178571404</v>
      </c>
      <c r="N121" t="s">
        <v>46</v>
      </c>
      <c r="O121">
        <v>1.9187882077033199E-2</v>
      </c>
      <c r="P121" t="s">
        <v>45</v>
      </c>
      <c r="Q121">
        <v>93.413602462513197</v>
      </c>
      <c r="R121" t="s">
        <v>45</v>
      </c>
      <c r="S121">
        <v>0.93970470615099999</v>
      </c>
      <c r="T121">
        <v>0.8</v>
      </c>
      <c r="U121" t="s">
        <v>45</v>
      </c>
      <c r="V121">
        <v>0.96218349485200005</v>
      </c>
      <c r="W121" t="s">
        <v>45</v>
      </c>
      <c r="X121">
        <v>0.91691010922399996</v>
      </c>
      <c r="Y121" t="s">
        <v>45</v>
      </c>
      <c r="Z121">
        <v>0.67793689645199995</v>
      </c>
      <c r="AA121" t="s">
        <v>45</v>
      </c>
      <c r="AB121" s="2">
        <v>4.7356039750200003E-16</v>
      </c>
      <c r="AC121" t="s">
        <v>47</v>
      </c>
      <c r="AD121">
        <v>0</v>
      </c>
      <c r="AE121">
        <v>-3.0350950573599999E-4</v>
      </c>
      <c r="AF121" t="s">
        <v>45</v>
      </c>
      <c r="AG121">
        <v>0</v>
      </c>
      <c r="AH121">
        <v>-7.3347107785400002E-4</v>
      </c>
      <c r="AI121" t="s">
        <v>48</v>
      </c>
      <c r="AJ121" t="s">
        <v>49</v>
      </c>
      <c r="AK121">
        <v>0.44782215492400002</v>
      </c>
      <c r="AL121" t="s">
        <v>48</v>
      </c>
      <c r="AM121" t="s">
        <v>169</v>
      </c>
      <c r="AN121" t="s">
        <v>169</v>
      </c>
      <c r="AO121" t="s">
        <v>51</v>
      </c>
      <c r="AP121" t="s">
        <v>52</v>
      </c>
    </row>
    <row r="122" spans="1:42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 t="s">
        <v>44</v>
      </c>
      <c r="G122" t="s">
        <v>44</v>
      </c>
      <c r="H122" t="s">
        <v>44</v>
      </c>
      <c r="I122">
        <v>90.393825110500003</v>
      </c>
      <c r="J122" t="s">
        <v>45</v>
      </c>
      <c r="K122">
        <v>26783167</v>
      </c>
      <c r="L122" t="s">
        <v>46</v>
      </c>
      <c r="M122">
        <v>1115.67638815789</v>
      </c>
      <c r="N122" t="s">
        <v>46</v>
      </c>
      <c r="O122">
        <v>1.9331443924399401E-2</v>
      </c>
      <c r="P122" t="s">
        <v>45</v>
      </c>
      <c r="Q122">
        <v>90.222620555462299</v>
      </c>
      <c r="R122" t="s">
        <v>45</v>
      </c>
      <c r="S122">
        <v>0.95210771514500003</v>
      </c>
      <c r="T122">
        <v>0.85</v>
      </c>
      <c r="U122" t="s">
        <v>45</v>
      </c>
      <c r="V122">
        <v>0.96432124301599997</v>
      </c>
      <c r="W122" t="s">
        <v>45</v>
      </c>
      <c r="X122">
        <v>0.93856185466499997</v>
      </c>
      <c r="Y122" t="s">
        <v>45</v>
      </c>
      <c r="Z122">
        <v>0.84094804639099996</v>
      </c>
      <c r="AA122" t="s">
        <v>45</v>
      </c>
      <c r="AB122">
        <v>2.86368525666E-3</v>
      </c>
      <c r="AC122">
        <v>2.7101689401399999E-4</v>
      </c>
      <c r="AD122">
        <v>0</v>
      </c>
      <c r="AE122">
        <v>-5.4184474666400004E-4</v>
      </c>
      <c r="AF122" t="s">
        <v>48</v>
      </c>
      <c r="AG122">
        <v>0</v>
      </c>
      <c r="AH122">
        <v>-4.8551577549800002E-4</v>
      </c>
      <c r="AI122" t="s">
        <v>45</v>
      </c>
      <c r="AJ122" t="s">
        <v>49</v>
      </c>
      <c r="AK122">
        <v>0.32057398447300001</v>
      </c>
      <c r="AL122" t="s">
        <v>48</v>
      </c>
      <c r="AM122" t="s">
        <v>67</v>
      </c>
      <c r="AN122" t="s">
        <v>51</v>
      </c>
      <c r="AO122" t="s">
        <v>67</v>
      </c>
      <c r="AP122" t="s">
        <v>52</v>
      </c>
    </row>
    <row r="123" spans="1:42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 t="s">
        <v>44</v>
      </c>
      <c r="G123" t="s">
        <v>44</v>
      </c>
      <c r="H123" t="s">
        <v>44</v>
      </c>
      <c r="I123">
        <v>92.716428560899999</v>
      </c>
      <c r="J123" t="s">
        <v>45</v>
      </c>
      <c r="K123">
        <v>22919923</v>
      </c>
      <c r="L123" t="s">
        <v>46</v>
      </c>
      <c r="M123">
        <v>955.16439144736796</v>
      </c>
      <c r="N123" t="s">
        <v>58</v>
      </c>
      <c r="O123">
        <v>1.00774688647627E-2</v>
      </c>
      <c r="P123" t="s">
        <v>45</v>
      </c>
      <c r="Q123">
        <v>92.743546768572202</v>
      </c>
      <c r="R123" t="s">
        <v>45</v>
      </c>
      <c r="S123">
        <v>0.95689190595399998</v>
      </c>
      <c r="T123">
        <v>0.85</v>
      </c>
      <c r="U123" t="s">
        <v>45</v>
      </c>
      <c r="V123">
        <v>0.973610508785</v>
      </c>
      <c r="W123" t="s">
        <v>45</v>
      </c>
      <c r="X123">
        <v>0.939548732341</v>
      </c>
      <c r="Y123" t="s">
        <v>45</v>
      </c>
      <c r="Z123">
        <v>0.84094804639099996</v>
      </c>
      <c r="AA123" t="s">
        <v>45</v>
      </c>
      <c r="AB123">
        <v>1.9591260788799999E-4</v>
      </c>
      <c r="AC123" t="s">
        <v>47</v>
      </c>
      <c r="AD123">
        <v>0</v>
      </c>
      <c r="AE123">
        <v>-3.1984795478400002E-4</v>
      </c>
      <c r="AF123" t="s">
        <v>45</v>
      </c>
      <c r="AG123">
        <v>0</v>
      </c>
      <c r="AH123">
        <v>-2.2652430234799999E-4</v>
      </c>
      <c r="AI123" t="s">
        <v>45</v>
      </c>
      <c r="AJ123" t="s">
        <v>49</v>
      </c>
      <c r="AK123">
        <v>0.487388620286</v>
      </c>
      <c r="AL123" t="s">
        <v>48</v>
      </c>
      <c r="AM123" t="s">
        <v>54</v>
      </c>
      <c r="AN123" t="s">
        <v>55</v>
      </c>
      <c r="AO123" t="s">
        <v>55</v>
      </c>
      <c r="AP123" t="s">
        <v>52</v>
      </c>
    </row>
    <row r="124" spans="1:42" x14ac:dyDescent="0.3">
      <c r="B124">
        <f>COUNTIF(B2:B123,"M00766")</f>
        <v>63</v>
      </c>
      <c r="F124">
        <f>COUNTIF(F2:F123,"out of date")</f>
        <v>3</v>
      </c>
      <c r="G124">
        <f>COUNTIF(G2:G123,"out of date")</f>
        <v>0</v>
      </c>
      <c r="H124">
        <f>COUNTIF(H2:H123,"out of date")</f>
        <v>4</v>
      </c>
      <c r="J124">
        <f>COUNTIF(J2:J123,"yes")</f>
        <v>11</v>
      </c>
      <c r="L124">
        <f>COUNTIF(L2:L123,"low")</f>
        <v>120</v>
      </c>
      <c r="N124">
        <f>COUNTIF(N2:N123,"OK")</f>
        <v>33</v>
      </c>
      <c r="P124">
        <f>COUNTIF(P2:P123,"yes")</f>
        <v>10</v>
      </c>
      <c r="R124">
        <f>COUNTIF(R2:R123,"yes")</f>
        <v>19</v>
      </c>
      <c r="U124">
        <f>COUNTIF(U2:U123,"yes")</f>
        <v>9</v>
      </c>
    </row>
  </sheetData>
  <sortState ref="A2:AP124">
    <sortCondition ref="A2:A1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75" zoomScaleNormal="75" workbookViewId="0">
      <selection activeCell="E3" sqref="E3"/>
    </sheetView>
  </sheetViews>
  <sheetFormatPr defaultColWidth="9.109375" defaultRowHeight="14.4" x14ac:dyDescent="0.3"/>
  <cols>
    <col min="1" max="1" width="41.88671875" style="3" bestFit="1" customWidth="1"/>
    <col min="2" max="2" width="13.33203125" style="3" bestFit="1" customWidth="1"/>
    <col min="3" max="3" width="10.6640625" style="3" bestFit="1" customWidth="1"/>
    <col min="4" max="4" width="15.5546875" style="3" bestFit="1" customWidth="1"/>
    <col min="5" max="5" width="45.6640625" style="3" bestFit="1" customWidth="1"/>
    <col min="6" max="6" width="152.5546875" style="3" bestFit="1" customWidth="1"/>
    <col min="7" max="16384" width="9.109375" style="3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7" x14ac:dyDescent="0.3">
      <c r="A2" s="3" t="s">
        <v>255</v>
      </c>
      <c r="B2" s="3" t="s">
        <v>43</v>
      </c>
      <c r="C2" s="4">
        <v>41191</v>
      </c>
      <c r="D2" s="3" t="s">
        <v>256</v>
      </c>
      <c r="E2" s="3" t="s">
        <v>257</v>
      </c>
      <c r="F2" s="3" t="s">
        <v>258</v>
      </c>
    </row>
    <row r="3" spans="1:7" x14ac:dyDescent="0.3">
      <c r="A3" s="3" t="s">
        <v>259</v>
      </c>
      <c r="B3" s="3" t="s">
        <v>43</v>
      </c>
      <c r="C3" s="4">
        <v>41311</v>
      </c>
      <c r="D3" s="3" t="s">
        <v>256</v>
      </c>
      <c r="E3" s="3" t="s">
        <v>257</v>
      </c>
      <c r="F3" s="3" t="s">
        <v>260</v>
      </c>
      <c r="G3" s="32" t="s">
        <v>937</v>
      </c>
    </row>
    <row r="4" spans="1:7" x14ac:dyDescent="0.3">
      <c r="A4" s="3" t="s">
        <v>261</v>
      </c>
      <c r="B4" s="3" t="s">
        <v>43</v>
      </c>
      <c r="C4" s="4">
        <v>41443</v>
      </c>
      <c r="D4" s="3" t="s">
        <v>256</v>
      </c>
      <c r="F4" s="3" t="s">
        <v>262</v>
      </c>
      <c r="G4" s="34" t="s">
        <v>738</v>
      </c>
    </row>
    <row r="5" spans="1:7" x14ac:dyDescent="0.3">
      <c r="A5" s="3" t="s">
        <v>263</v>
      </c>
      <c r="B5" s="3" t="s">
        <v>43</v>
      </c>
      <c r="C5" s="4">
        <v>41449</v>
      </c>
      <c r="D5" s="3" t="s">
        <v>264</v>
      </c>
      <c r="F5" s="3" t="s">
        <v>265</v>
      </c>
    </row>
    <row r="6" spans="1:7" x14ac:dyDescent="0.3">
      <c r="A6" s="3" t="s">
        <v>266</v>
      </c>
      <c r="B6" s="3" t="s">
        <v>43</v>
      </c>
      <c r="C6" s="4">
        <v>41467</v>
      </c>
      <c r="D6" s="3" t="s">
        <v>267</v>
      </c>
      <c r="E6" s="3" t="s">
        <v>268</v>
      </c>
      <c r="F6" s="3" t="s">
        <v>269</v>
      </c>
    </row>
    <row r="7" spans="1:7" x14ac:dyDescent="0.3">
      <c r="A7" s="3" t="s">
        <v>270</v>
      </c>
      <c r="B7" s="3" t="s">
        <v>43</v>
      </c>
      <c r="C7" s="4">
        <v>41503</v>
      </c>
      <c r="D7" s="3" t="s">
        <v>264</v>
      </c>
      <c r="E7" s="3" t="s">
        <v>271</v>
      </c>
    </row>
    <row r="8" spans="1:7" x14ac:dyDescent="0.3">
      <c r="A8" s="3" t="s">
        <v>272</v>
      </c>
      <c r="B8" s="3" t="s">
        <v>43</v>
      </c>
      <c r="C8" s="4">
        <v>41530</v>
      </c>
      <c r="D8" s="3" t="s">
        <v>264</v>
      </c>
      <c r="F8" s="3" t="s">
        <v>265</v>
      </c>
    </row>
    <row r="9" spans="1:7" x14ac:dyDescent="0.3">
      <c r="A9" s="3" t="s">
        <v>273</v>
      </c>
      <c r="B9" s="3" t="s">
        <v>43</v>
      </c>
      <c r="C9" s="4">
        <v>41533</v>
      </c>
      <c r="D9" s="3" t="s">
        <v>264</v>
      </c>
      <c r="E9" s="3" t="s">
        <v>274</v>
      </c>
    </row>
    <row r="10" spans="1:7" s="32" customFormat="1" x14ac:dyDescent="0.3">
      <c r="A10" s="32" t="s">
        <v>275</v>
      </c>
      <c r="B10" s="32" t="s">
        <v>43</v>
      </c>
      <c r="C10" s="33">
        <v>41541</v>
      </c>
      <c r="D10" s="32" t="s">
        <v>256</v>
      </c>
      <c r="E10" s="32" t="s">
        <v>276</v>
      </c>
      <c r="F10" s="32" t="s">
        <v>277</v>
      </c>
    </row>
    <row r="11" spans="1:7" s="32" customFormat="1" x14ac:dyDescent="0.3">
      <c r="A11" s="32" t="s">
        <v>278</v>
      </c>
      <c r="B11" s="32" t="s">
        <v>43</v>
      </c>
      <c r="C11" s="33">
        <v>41554</v>
      </c>
      <c r="D11" s="32" t="s">
        <v>267</v>
      </c>
      <c r="E11" s="32" t="s">
        <v>276</v>
      </c>
      <c r="F11" s="32" t="s">
        <v>279</v>
      </c>
    </row>
    <row r="12" spans="1:7" s="32" customFormat="1" x14ac:dyDescent="0.3">
      <c r="A12" s="32" t="s">
        <v>280</v>
      </c>
      <c r="B12" s="32" t="s">
        <v>43</v>
      </c>
      <c r="C12" s="33">
        <v>41572</v>
      </c>
      <c r="D12" s="32" t="s">
        <v>264</v>
      </c>
      <c r="E12" s="32" t="s">
        <v>281</v>
      </c>
    </row>
    <row r="13" spans="1:7" s="32" customFormat="1" x14ac:dyDescent="0.3">
      <c r="A13" s="32" t="s">
        <v>282</v>
      </c>
      <c r="B13" s="32" t="s">
        <v>43</v>
      </c>
      <c r="C13" s="33">
        <v>41677</v>
      </c>
      <c r="D13" s="32" t="s">
        <v>264</v>
      </c>
      <c r="E13" s="32" t="s">
        <v>276</v>
      </c>
      <c r="F13" s="32" t="s">
        <v>283</v>
      </c>
    </row>
    <row r="14" spans="1:7" x14ac:dyDescent="0.3">
      <c r="A14" s="3" t="s">
        <v>284</v>
      </c>
      <c r="B14" s="3" t="s">
        <v>43</v>
      </c>
      <c r="C14" s="4">
        <v>41753</v>
      </c>
      <c r="D14" s="3" t="s">
        <v>285</v>
      </c>
      <c r="E14" s="3" t="s">
        <v>286</v>
      </c>
      <c r="F14" s="3" t="s">
        <v>287</v>
      </c>
    </row>
    <row r="15" spans="1:7" x14ac:dyDescent="0.3">
      <c r="A15" s="3" t="s">
        <v>288</v>
      </c>
      <c r="B15" s="3" t="s">
        <v>43</v>
      </c>
      <c r="C15" s="4">
        <v>41773</v>
      </c>
      <c r="D15" s="3" t="s">
        <v>256</v>
      </c>
      <c r="E15" s="3" t="s">
        <v>289</v>
      </c>
      <c r="F15" s="3" t="s">
        <v>290</v>
      </c>
    </row>
    <row r="16" spans="1:7" x14ac:dyDescent="0.3">
      <c r="A16" s="3" t="s">
        <v>291</v>
      </c>
      <c r="B16" s="3" t="s">
        <v>43</v>
      </c>
      <c r="C16" s="4">
        <v>41802</v>
      </c>
      <c r="D16" s="3" t="s">
        <v>256</v>
      </c>
      <c r="F16" s="3" t="s">
        <v>292</v>
      </c>
    </row>
    <row r="17" spans="1:6" x14ac:dyDescent="0.3">
      <c r="A17" s="3" t="s">
        <v>293</v>
      </c>
      <c r="B17" s="3" t="s">
        <v>43</v>
      </c>
      <c r="C17" s="4">
        <v>41806</v>
      </c>
      <c r="D17" s="3" t="s">
        <v>267</v>
      </c>
      <c r="F17" s="3" t="s">
        <v>294</v>
      </c>
    </row>
    <row r="18" spans="1:6" x14ac:dyDescent="0.3">
      <c r="A18" s="3" t="s">
        <v>295</v>
      </c>
      <c r="B18" s="3" t="s">
        <v>43</v>
      </c>
      <c r="C18" s="4">
        <v>41864</v>
      </c>
      <c r="D18" s="3" t="s">
        <v>264</v>
      </c>
      <c r="E18" s="3" t="s">
        <v>296</v>
      </c>
    </row>
    <row r="19" spans="1:6" x14ac:dyDescent="0.3">
      <c r="A19" s="3" t="s">
        <v>297</v>
      </c>
      <c r="B19" s="3" t="s">
        <v>43</v>
      </c>
      <c r="C19" s="4">
        <v>41883</v>
      </c>
      <c r="D19" s="3" t="s">
        <v>264</v>
      </c>
      <c r="E19" s="3" t="s">
        <v>298</v>
      </c>
    </row>
    <row r="20" spans="1:6" x14ac:dyDescent="0.3">
      <c r="A20" s="3" t="s">
        <v>299</v>
      </c>
      <c r="B20" s="3" t="s">
        <v>43</v>
      </c>
      <c r="C20" s="4">
        <v>41926</v>
      </c>
      <c r="D20" s="3" t="s">
        <v>264</v>
      </c>
      <c r="F20" s="3" t="s">
        <v>300</v>
      </c>
    </row>
    <row r="21" spans="1:6" x14ac:dyDescent="0.3">
      <c r="A21" s="3" t="s">
        <v>301</v>
      </c>
      <c r="B21" s="3" t="s">
        <v>64</v>
      </c>
      <c r="C21" s="4">
        <v>41929</v>
      </c>
      <c r="D21" s="3" t="s">
        <v>256</v>
      </c>
      <c r="F21" s="3" t="s">
        <v>302</v>
      </c>
    </row>
    <row r="22" spans="1:6" x14ac:dyDescent="0.3">
      <c r="A22" s="3" t="s">
        <v>303</v>
      </c>
      <c r="B22" s="3" t="s">
        <v>43</v>
      </c>
      <c r="C22" s="4">
        <v>41936</v>
      </c>
      <c r="D22" s="3" t="s">
        <v>285</v>
      </c>
      <c r="F22" s="3" t="s">
        <v>304</v>
      </c>
    </row>
    <row r="23" spans="1:6" x14ac:dyDescent="0.3">
      <c r="A23" s="3" t="s">
        <v>305</v>
      </c>
      <c r="B23" s="3" t="s">
        <v>43</v>
      </c>
      <c r="C23" s="4">
        <v>41943</v>
      </c>
      <c r="D23" s="3" t="s">
        <v>264</v>
      </c>
      <c r="F23" s="3" t="s">
        <v>306</v>
      </c>
    </row>
    <row r="24" spans="1:6" x14ac:dyDescent="0.3">
      <c r="A24" s="3" t="s">
        <v>307</v>
      </c>
      <c r="B24" s="3" t="s">
        <v>43</v>
      </c>
      <c r="C24" s="4">
        <v>41950</v>
      </c>
      <c r="D24" s="3" t="s">
        <v>267</v>
      </c>
      <c r="E24" s="3" t="s">
        <v>308</v>
      </c>
      <c r="F24" s="3" t="s">
        <v>306</v>
      </c>
    </row>
    <row r="25" spans="1:6" x14ac:dyDescent="0.3">
      <c r="A25" s="3" t="s">
        <v>309</v>
      </c>
      <c r="B25" s="3" t="s">
        <v>43</v>
      </c>
      <c r="C25" s="4">
        <v>41961</v>
      </c>
      <c r="D25" s="3" t="s">
        <v>264</v>
      </c>
    </row>
    <row r="26" spans="1:6" x14ac:dyDescent="0.3">
      <c r="A26" s="3" t="s">
        <v>310</v>
      </c>
      <c r="B26" s="3" t="s">
        <v>43</v>
      </c>
      <c r="C26" s="4">
        <v>41981</v>
      </c>
      <c r="D26" s="3" t="s">
        <v>267</v>
      </c>
      <c r="E26" s="3" t="s">
        <v>311</v>
      </c>
      <c r="F26" s="3" t="s">
        <v>312</v>
      </c>
    </row>
    <row r="27" spans="1:6" x14ac:dyDescent="0.3">
      <c r="A27" s="3" t="s">
        <v>313</v>
      </c>
      <c r="B27" s="3" t="s">
        <v>64</v>
      </c>
      <c r="C27" s="4">
        <v>41981</v>
      </c>
      <c r="D27" s="3" t="s">
        <v>267</v>
      </c>
      <c r="E27" s="3" t="s">
        <v>298</v>
      </c>
      <c r="F27" s="3" t="s">
        <v>314</v>
      </c>
    </row>
    <row r="28" spans="1:6" s="34" customFormat="1" x14ac:dyDescent="0.3">
      <c r="A28" s="34" t="s">
        <v>315</v>
      </c>
      <c r="B28" s="34" t="s">
        <v>43</v>
      </c>
      <c r="C28" s="35">
        <v>41985</v>
      </c>
      <c r="D28" s="34" t="s">
        <v>256</v>
      </c>
      <c r="E28" s="34" t="s">
        <v>316</v>
      </c>
      <c r="F28" s="34" t="s">
        <v>317</v>
      </c>
    </row>
    <row r="29" spans="1:6" s="32" customFormat="1" x14ac:dyDescent="0.3">
      <c r="A29" s="32" t="s">
        <v>318</v>
      </c>
      <c r="B29" s="32" t="s">
        <v>43</v>
      </c>
      <c r="C29" s="33">
        <v>41989</v>
      </c>
      <c r="D29" s="32" t="s">
        <v>256</v>
      </c>
      <c r="E29" s="32" t="s">
        <v>319</v>
      </c>
      <c r="F29" s="32" t="s">
        <v>317</v>
      </c>
    </row>
    <row r="30" spans="1:6" s="32" customFormat="1" x14ac:dyDescent="0.3">
      <c r="A30" s="32" t="s">
        <v>320</v>
      </c>
      <c r="B30" s="32" t="s">
        <v>43</v>
      </c>
      <c r="C30" s="33">
        <v>41992</v>
      </c>
      <c r="D30" s="32" t="s">
        <v>256</v>
      </c>
      <c r="E30" s="32" t="s">
        <v>321</v>
      </c>
      <c r="F30" s="32" t="s">
        <v>322</v>
      </c>
    </row>
    <row r="31" spans="1:6" s="32" customFormat="1" x14ac:dyDescent="0.3">
      <c r="A31" s="32" t="s">
        <v>323</v>
      </c>
      <c r="B31" s="32" t="s">
        <v>43</v>
      </c>
      <c r="C31" s="33">
        <v>42024</v>
      </c>
      <c r="D31" s="32" t="s">
        <v>264</v>
      </c>
      <c r="E31" s="32" t="s">
        <v>324</v>
      </c>
      <c r="F31" s="32" t="s">
        <v>300</v>
      </c>
    </row>
    <row r="32" spans="1:6" x14ac:dyDescent="0.3">
      <c r="A32" s="3" t="s">
        <v>325</v>
      </c>
      <c r="B32" s="3" t="s">
        <v>64</v>
      </c>
      <c r="C32" s="4">
        <v>42031</v>
      </c>
      <c r="D32" s="3" t="s">
        <v>264</v>
      </c>
      <c r="E32" s="3" t="s">
        <v>274</v>
      </c>
    </row>
    <row r="33" spans="1:6" s="32" customFormat="1" x14ac:dyDescent="0.3">
      <c r="A33" s="32" t="s">
        <v>326</v>
      </c>
      <c r="B33" s="32" t="s">
        <v>43</v>
      </c>
      <c r="C33" s="33">
        <v>42038</v>
      </c>
      <c r="D33" s="32" t="s">
        <v>264</v>
      </c>
      <c r="E33" s="32" t="s">
        <v>327</v>
      </c>
      <c r="F33" s="32" t="s">
        <v>328</v>
      </c>
    </row>
    <row r="34" spans="1:6" s="32" customFormat="1" x14ac:dyDescent="0.3">
      <c r="A34" s="32" t="s">
        <v>329</v>
      </c>
      <c r="B34" s="32" t="s">
        <v>64</v>
      </c>
      <c r="C34" s="33">
        <v>42038</v>
      </c>
      <c r="D34" s="32" t="s">
        <v>267</v>
      </c>
      <c r="E34" s="32" t="s">
        <v>330</v>
      </c>
      <c r="F34" s="32" t="s">
        <v>331</v>
      </c>
    </row>
    <row r="35" spans="1:6" x14ac:dyDescent="0.3">
      <c r="A35" s="3" t="s">
        <v>332</v>
      </c>
      <c r="B35" s="3" t="s">
        <v>43</v>
      </c>
      <c r="C35" s="4">
        <v>42040</v>
      </c>
      <c r="D35" s="3" t="s">
        <v>264</v>
      </c>
      <c r="E35" s="3" t="s">
        <v>333</v>
      </c>
      <c r="F35" s="3" t="s">
        <v>334</v>
      </c>
    </row>
    <row r="36" spans="1:6" x14ac:dyDescent="0.3">
      <c r="A36" s="3" t="s">
        <v>335</v>
      </c>
      <c r="B36" s="3" t="s">
        <v>43</v>
      </c>
      <c r="C36" s="4">
        <v>42059</v>
      </c>
      <c r="D36" s="3" t="s">
        <v>256</v>
      </c>
      <c r="F36" s="3" t="s">
        <v>336</v>
      </c>
    </row>
    <row r="37" spans="1:6" x14ac:dyDescent="0.3">
      <c r="A37" s="3" t="s">
        <v>337</v>
      </c>
      <c r="B37" s="3" t="s">
        <v>64</v>
      </c>
      <c r="C37" s="4">
        <v>42072</v>
      </c>
      <c r="D37" s="3" t="s">
        <v>256</v>
      </c>
      <c r="E37" s="3" t="s">
        <v>274</v>
      </c>
      <c r="F37" s="3" t="s">
        <v>338</v>
      </c>
    </row>
    <row r="38" spans="1:6" x14ac:dyDescent="0.3">
      <c r="A38" s="3" t="s">
        <v>339</v>
      </c>
      <c r="B38" s="3" t="s">
        <v>43</v>
      </c>
      <c r="C38" s="4">
        <v>42074</v>
      </c>
      <c r="D38" s="3" t="s">
        <v>264</v>
      </c>
      <c r="E38" s="3" t="s">
        <v>271</v>
      </c>
    </row>
    <row r="39" spans="1:6" x14ac:dyDescent="0.3">
      <c r="A39" s="3" t="s">
        <v>340</v>
      </c>
      <c r="B39" s="3" t="s">
        <v>64</v>
      </c>
      <c r="C39" s="4">
        <v>42074</v>
      </c>
      <c r="D39" s="3" t="s">
        <v>264</v>
      </c>
      <c r="E39" s="3" t="s">
        <v>286</v>
      </c>
      <c r="F39" s="3" t="s">
        <v>341</v>
      </c>
    </row>
    <row r="40" spans="1:6" x14ac:dyDescent="0.3">
      <c r="A40" s="3" t="s">
        <v>342</v>
      </c>
      <c r="B40" s="3" t="s">
        <v>43</v>
      </c>
      <c r="C40" s="4">
        <v>42096</v>
      </c>
      <c r="D40" s="3" t="s">
        <v>267</v>
      </c>
      <c r="E40" s="3" t="s">
        <v>343</v>
      </c>
      <c r="F40" s="3" t="s">
        <v>344</v>
      </c>
    </row>
    <row r="41" spans="1:6" s="32" customFormat="1" x14ac:dyDescent="0.3">
      <c r="A41" s="32" t="s">
        <v>345</v>
      </c>
      <c r="B41" s="32" t="s">
        <v>43</v>
      </c>
      <c r="C41" s="33">
        <v>42108</v>
      </c>
      <c r="D41" s="32" t="s">
        <v>264</v>
      </c>
      <c r="E41" s="32" t="s">
        <v>346</v>
      </c>
    </row>
    <row r="42" spans="1:6" s="32" customFormat="1" x14ac:dyDescent="0.3">
      <c r="A42" s="32" t="s">
        <v>347</v>
      </c>
      <c r="B42" s="32" t="s">
        <v>64</v>
      </c>
      <c r="C42" s="33">
        <v>42121</v>
      </c>
      <c r="D42" s="32" t="s">
        <v>285</v>
      </c>
      <c r="E42" s="32" t="s">
        <v>330</v>
      </c>
      <c r="F42" s="32" t="s">
        <v>287</v>
      </c>
    </row>
    <row r="43" spans="1:6" x14ac:dyDescent="0.3">
      <c r="A43" s="3" t="s">
        <v>348</v>
      </c>
      <c r="B43" s="3" t="s">
        <v>43</v>
      </c>
      <c r="C43" s="4">
        <v>42124</v>
      </c>
      <c r="D43" s="3" t="s">
        <v>267</v>
      </c>
      <c r="E43" s="3" t="s">
        <v>343</v>
      </c>
      <c r="F43" s="3" t="s">
        <v>349</v>
      </c>
    </row>
    <row r="44" spans="1:6" x14ac:dyDescent="0.3">
      <c r="A44" s="3" t="s">
        <v>350</v>
      </c>
      <c r="B44" s="3" t="s">
        <v>43</v>
      </c>
      <c r="C44" s="4">
        <v>42130</v>
      </c>
      <c r="D44" s="3" t="s">
        <v>264</v>
      </c>
      <c r="F44" s="3" t="s">
        <v>351</v>
      </c>
    </row>
    <row r="45" spans="1:6" x14ac:dyDescent="0.3">
      <c r="A45" s="3" t="s">
        <v>352</v>
      </c>
      <c r="B45" s="3" t="s">
        <v>43</v>
      </c>
      <c r="C45" s="4">
        <v>42132</v>
      </c>
      <c r="D45" s="3" t="s">
        <v>264</v>
      </c>
      <c r="E45" s="3" t="s">
        <v>353</v>
      </c>
    </row>
    <row r="46" spans="1:6" x14ac:dyDescent="0.3">
      <c r="A46" s="3" t="s">
        <v>354</v>
      </c>
      <c r="B46" s="3" t="s">
        <v>64</v>
      </c>
      <c r="C46" s="4">
        <v>42132</v>
      </c>
      <c r="D46" s="3" t="s">
        <v>264</v>
      </c>
      <c r="E46" s="3" t="s">
        <v>343</v>
      </c>
    </row>
    <row r="47" spans="1:6" x14ac:dyDescent="0.3">
      <c r="A47" s="3" t="s">
        <v>355</v>
      </c>
      <c r="B47" s="3" t="s">
        <v>64</v>
      </c>
      <c r="C47" s="4">
        <v>42135</v>
      </c>
      <c r="D47" s="3" t="s">
        <v>256</v>
      </c>
      <c r="F47" s="3" t="s">
        <v>260</v>
      </c>
    </row>
    <row r="48" spans="1:6" x14ac:dyDescent="0.3">
      <c r="A48" s="3" t="s">
        <v>356</v>
      </c>
      <c r="B48" s="3" t="s">
        <v>43</v>
      </c>
      <c r="C48" s="4">
        <v>42140</v>
      </c>
      <c r="D48" s="3" t="s">
        <v>264</v>
      </c>
      <c r="E48" s="3" t="s">
        <v>353</v>
      </c>
    </row>
    <row r="49" spans="1:6" s="32" customFormat="1" x14ac:dyDescent="0.3">
      <c r="A49" s="32" t="s">
        <v>357</v>
      </c>
      <c r="B49" s="32" t="s">
        <v>64</v>
      </c>
      <c r="C49" s="33">
        <v>42145</v>
      </c>
      <c r="D49" s="32" t="s">
        <v>267</v>
      </c>
      <c r="E49" s="32" t="s">
        <v>330</v>
      </c>
      <c r="F49" s="32" t="s">
        <v>341</v>
      </c>
    </row>
    <row r="50" spans="1:6" x14ac:dyDescent="0.3">
      <c r="A50" s="3" t="s">
        <v>358</v>
      </c>
      <c r="B50" s="3" t="s">
        <v>43</v>
      </c>
      <c r="C50" s="4">
        <v>42146</v>
      </c>
      <c r="D50" s="3" t="s">
        <v>264</v>
      </c>
      <c r="E50" s="3" t="s">
        <v>286</v>
      </c>
    </row>
    <row r="51" spans="1:6" x14ac:dyDescent="0.3">
      <c r="A51" s="3" t="s">
        <v>359</v>
      </c>
      <c r="B51" s="3" t="s">
        <v>64</v>
      </c>
      <c r="C51" s="4">
        <v>42146</v>
      </c>
      <c r="D51" s="3" t="s">
        <v>264</v>
      </c>
      <c r="E51" s="3" t="s">
        <v>311</v>
      </c>
      <c r="F51" s="3" t="s">
        <v>360</v>
      </c>
    </row>
    <row r="52" spans="1:6" s="32" customFormat="1" x14ac:dyDescent="0.3">
      <c r="A52" s="32" t="s">
        <v>361</v>
      </c>
      <c r="B52" s="32" t="s">
        <v>43</v>
      </c>
      <c r="C52" s="33">
        <v>42156</v>
      </c>
      <c r="D52" s="32" t="s">
        <v>267</v>
      </c>
      <c r="E52" s="32" t="s">
        <v>330</v>
      </c>
      <c r="F52" s="32" t="s">
        <v>362</v>
      </c>
    </row>
    <row r="53" spans="1:6" s="32" customFormat="1" x14ac:dyDescent="0.3">
      <c r="A53" s="32" t="s">
        <v>363</v>
      </c>
      <c r="B53" s="32" t="s">
        <v>43</v>
      </c>
      <c r="C53" s="33">
        <v>42157</v>
      </c>
      <c r="D53" s="32" t="s">
        <v>267</v>
      </c>
      <c r="E53" s="32" t="s">
        <v>324</v>
      </c>
      <c r="F53" s="32" t="s">
        <v>364</v>
      </c>
    </row>
    <row r="54" spans="1:6" x14ac:dyDescent="0.3">
      <c r="A54" s="3" t="s">
        <v>365</v>
      </c>
      <c r="B54" s="3" t="s">
        <v>64</v>
      </c>
      <c r="C54" s="4">
        <v>42158</v>
      </c>
      <c r="D54" s="3" t="s">
        <v>267</v>
      </c>
      <c r="F54" s="3" t="s">
        <v>366</v>
      </c>
    </row>
    <row r="55" spans="1:6" x14ac:dyDescent="0.3">
      <c r="A55" s="3" t="s">
        <v>367</v>
      </c>
      <c r="B55" s="3" t="s">
        <v>43</v>
      </c>
      <c r="C55" s="4">
        <v>42159</v>
      </c>
      <c r="D55" s="3" t="s">
        <v>264</v>
      </c>
      <c r="E55" s="3" t="s">
        <v>343</v>
      </c>
    </row>
    <row r="56" spans="1:6" x14ac:dyDescent="0.3">
      <c r="A56" s="3" t="s">
        <v>368</v>
      </c>
      <c r="B56" s="3" t="s">
        <v>64</v>
      </c>
      <c r="C56" s="4">
        <v>42159</v>
      </c>
      <c r="D56" s="3" t="s">
        <v>267</v>
      </c>
      <c r="E56" s="3" t="s">
        <v>271</v>
      </c>
      <c r="F56" s="3" t="s">
        <v>369</v>
      </c>
    </row>
    <row r="57" spans="1:6" s="32" customFormat="1" x14ac:dyDescent="0.3">
      <c r="A57" s="32" t="s">
        <v>370</v>
      </c>
      <c r="B57" s="32" t="s">
        <v>43</v>
      </c>
      <c r="C57" s="33">
        <v>42160</v>
      </c>
      <c r="D57" s="32" t="s">
        <v>267</v>
      </c>
      <c r="E57" s="32" t="s">
        <v>324</v>
      </c>
      <c r="F57" s="32" t="s">
        <v>371</v>
      </c>
    </row>
    <row r="58" spans="1:6" s="32" customFormat="1" x14ac:dyDescent="0.3">
      <c r="A58" s="32" t="s">
        <v>372</v>
      </c>
      <c r="B58" s="32" t="s">
        <v>43</v>
      </c>
      <c r="C58" s="33">
        <v>42165</v>
      </c>
      <c r="D58" s="32" t="s">
        <v>264</v>
      </c>
      <c r="E58" s="32" t="s">
        <v>324</v>
      </c>
    </row>
    <row r="59" spans="1:6" x14ac:dyDescent="0.3">
      <c r="A59" s="3" t="s">
        <v>373</v>
      </c>
      <c r="B59" s="3" t="s">
        <v>64</v>
      </c>
      <c r="C59" s="4">
        <v>42166</v>
      </c>
      <c r="D59" s="3" t="s">
        <v>267</v>
      </c>
      <c r="E59" s="3" t="s">
        <v>343</v>
      </c>
      <c r="F59" s="3" t="s">
        <v>374</v>
      </c>
    </row>
    <row r="60" spans="1:6" x14ac:dyDescent="0.3">
      <c r="A60" s="3" t="s">
        <v>375</v>
      </c>
      <c r="B60" s="3" t="s">
        <v>64</v>
      </c>
      <c r="C60" s="4">
        <v>42170</v>
      </c>
      <c r="D60" s="3" t="s">
        <v>267</v>
      </c>
      <c r="E60" s="3" t="s">
        <v>286</v>
      </c>
      <c r="F60" s="3" t="s">
        <v>376</v>
      </c>
    </row>
    <row r="61" spans="1:6" x14ac:dyDescent="0.3">
      <c r="A61" s="3" t="s">
        <v>377</v>
      </c>
      <c r="B61" s="3" t="s">
        <v>64</v>
      </c>
      <c r="C61" s="4">
        <v>42174</v>
      </c>
      <c r="D61" s="3" t="s">
        <v>264</v>
      </c>
      <c r="E61" s="3" t="s">
        <v>378</v>
      </c>
      <c r="F61" s="3" t="s">
        <v>341</v>
      </c>
    </row>
    <row r="62" spans="1:6" x14ac:dyDescent="0.3">
      <c r="A62" s="3" t="s">
        <v>379</v>
      </c>
      <c r="B62" s="3" t="s">
        <v>64</v>
      </c>
      <c r="C62" s="4">
        <v>42180</v>
      </c>
      <c r="D62" s="3" t="s">
        <v>285</v>
      </c>
      <c r="F62" s="3" t="s">
        <v>380</v>
      </c>
    </row>
    <row r="63" spans="1:6" x14ac:dyDescent="0.3">
      <c r="A63" s="3" t="s">
        <v>381</v>
      </c>
      <c r="B63" s="3" t="s">
        <v>43</v>
      </c>
      <c r="C63" s="4">
        <v>42188</v>
      </c>
      <c r="D63" s="3" t="s">
        <v>264</v>
      </c>
      <c r="E63" s="3" t="s">
        <v>296</v>
      </c>
    </row>
    <row r="64" spans="1:6" s="32" customFormat="1" x14ac:dyDescent="0.3">
      <c r="A64" s="32" t="s">
        <v>382</v>
      </c>
      <c r="B64" s="32" t="s">
        <v>64</v>
      </c>
      <c r="C64" s="33">
        <v>42188</v>
      </c>
      <c r="D64" s="32" t="s">
        <v>264</v>
      </c>
      <c r="E64" s="32" t="s">
        <v>383</v>
      </c>
    </row>
    <row r="65" spans="1:6" x14ac:dyDescent="0.3">
      <c r="A65" s="3" t="s">
        <v>384</v>
      </c>
      <c r="B65" s="3" t="s">
        <v>64</v>
      </c>
      <c r="C65" s="4">
        <v>42194</v>
      </c>
      <c r="D65" s="3" t="s">
        <v>264</v>
      </c>
      <c r="E65" s="3" t="s">
        <v>385</v>
      </c>
      <c r="F65" s="3" t="s">
        <v>386</v>
      </c>
    </row>
    <row r="66" spans="1:6" x14ac:dyDescent="0.3">
      <c r="A66" s="3" t="s">
        <v>387</v>
      </c>
      <c r="B66" s="3" t="s">
        <v>43</v>
      </c>
      <c r="C66" s="4">
        <v>42212</v>
      </c>
      <c r="D66" s="3" t="s">
        <v>264</v>
      </c>
      <c r="E66" s="3" t="s">
        <v>388</v>
      </c>
    </row>
    <row r="67" spans="1:6" x14ac:dyDescent="0.3">
      <c r="A67" s="3" t="s">
        <v>389</v>
      </c>
      <c r="B67" s="3" t="s">
        <v>64</v>
      </c>
      <c r="C67" s="4">
        <v>42212</v>
      </c>
      <c r="D67" s="3" t="s">
        <v>256</v>
      </c>
      <c r="E67" s="3" t="s">
        <v>390</v>
      </c>
      <c r="F67" s="3" t="s">
        <v>391</v>
      </c>
    </row>
    <row r="68" spans="1:6" x14ac:dyDescent="0.3">
      <c r="A68" s="3" t="s">
        <v>392</v>
      </c>
      <c r="B68" s="3" t="s">
        <v>43</v>
      </c>
      <c r="C68" s="4">
        <v>42223</v>
      </c>
      <c r="D68" s="3" t="s">
        <v>267</v>
      </c>
      <c r="F68" s="3" t="s">
        <v>393</v>
      </c>
    </row>
    <row r="69" spans="1:6" x14ac:dyDescent="0.3">
      <c r="A69" s="3" t="s">
        <v>394</v>
      </c>
      <c r="B69" s="3" t="s">
        <v>43</v>
      </c>
      <c r="C69" s="4">
        <v>42229</v>
      </c>
      <c r="D69" s="3" t="s">
        <v>264</v>
      </c>
      <c r="F69" s="3" t="s">
        <v>395</v>
      </c>
    </row>
    <row r="70" spans="1:6" x14ac:dyDescent="0.3">
      <c r="A70" s="3" t="s">
        <v>396</v>
      </c>
      <c r="B70" s="3" t="s">
        <v>43</v>
      </c>
      <c r="C70" s="4">
        <v>42234</v>
      </c>
      <c r="D70" s="3" t="s">
        <v>264</v>
      </c>
      <c r="E70" s="3" t="s">
        <v>296</v>
      </c>
    </row>
    <row r="71" spans="1:6" x14ac:dyDescent="0.3">
      <c r="A71" s="3" t="s">
        <v>397</v>
      </c>
      <c r="B71" s="3" t="s">
        <v>43</v>
      </c>
      <c r="C71" s="4">
        <v>42242</v>
      </c>
      <c r="D71" s="3" t="s">
        <v>264</v>
      </c>
    </row>
    <row r="72" spans="1:6" x14ac:dyDescent="0.3">
      <c r="A72" s="3" t="s">
        <v>398</v>
      </c>
      <c r="B72" s="3" t="s">
        <v>43</v>
      </c>
      <c r="C72" s="4">
        <v>42251</v>
      </c>
      <c r="D72" s="3" t="s">
        <v>285</v>
      </c>
      <c r="E72" s="3" t="s">
        <v>399</v>
      </c>
      <c r="F72" s="3" t="s">
        <v>400</v>
      </c>
    </row>
    <row r="73" spans="1:6" x14ac:dyDescent="0.3">
      <c r="A73" s="3" t="s">
        <v>401</v>
      </c>
      <c r="B73" s="3" t="s">
        <v>43</v>
      </c>
      <c r="C73" s="4">
        <v>42257</v>
      </c>
      <c r="D73" s="3" t="s">
        <v>264</v>
      </c>
      <c r="F73" s="3" t="s">
        <v>402</v>
      </c>
    </row>
    <row r="74" spans="1:6" x14ac:dyDescent="0.3">
      <c r="A74" s="3" t="s">
        <v>403</v>
      </c>
      <c r="B74" s="3" t="s">
        <v>64</v>
      </c>
      <c r="C74" s="4">
        <v>42263</v>
      </c>
      <c r="D74" s="3" t="s">
        <v>267</v>
      </c>
      <c r="E74" s="3" t="s">
        <v>268</v>
      </c>
      <c r="F74" s="3" t="s">
        <v>404</v>
      </c>
    </row>
    <row r="75" spans="1:6" x14ac:dyDescent="0.3">
      <c r="A75" s="3" t="s">
        <v>405</v>
      </c>
      <c r="B75" s="3" t="s">
        <v>64</v>
      </c>
      <c r="C75" s="4">
        <v>42264</v>
      </c>
      <c r="D75" s="3" t="s">
        <v>264</v>
      </c>
      <c r="E75" s="3" t="s">
        <v>274</v>
      </c>
      <c r="F75" s="3" t="s">
        <v>406</v>
      </c>
    </row>
    <row r="76" spans="1:6" x14ac:dyDescent="0.3">
      <c r="A76" s="3" t="s">
        <v>407</v>
      </c>
      <c r="B76" s="3" t="s">
        <v>43</v>
      </c>
      <c r="C76" s="4">
        <v>42265</v>
      </c>
      <c r="D76" s="3" t="s">
        <v>264</v>
      </c>
    </row>
    <row r="77" spans="1:6" s="32" customFormat="1" x14ac:dyDescent="0.3">
      <c r="A77" s="32" t="s">
        <v>408</v>
      </c>
      <c r="B77" s="32" t="s">
        <v>43</v>
      </c>
      <c r="C77" s="33">
        <v>42270</v>
      </c>
      <c r="D77" s="32" t="s">
        <v>264</v>
      </c>
      <c r="E77" s="32" t="s">
        <v>383</v>
      </c>
    </row>
    <row r="78" spans="1:6" x14ac:dyDescent="0.3">
      <c r="A78" s="3" t="s">
        <v>409</v>
      </c>
      <c r="B78" s="3" t="s">
        <v>64</v>
      </c>
      <c r="C78" s="4">
        <v>42271</v>
      </c>
      <c r="D78" s="3" t="s">
        <v>264</v>
      </c>
      <c r="E78" s="3" t="s">
        <v>296</v>
      </c>
      <c r="F78" s="3" t="s">
        <v>395</v>
      </c>
    </row>
    <row r="79" spans="1:6" x14ac:dyDescent="0.3">
      <c r="A79" s="3" t="s">
        <v>410</v>
      </c>
      <c r="B79" s="3" t="s">
        <v>43</v>
      </c>
      <c r="C79" s="4">
        <v>42272</v>
      </c>
      <c r="D79" s="3" t="s">
        <v>267</v>
      </c>
      <c r="E79" s="3" t="s">
        <v>411</v>
      </c>
      <c r="F79" s="3" t="s">
        <v>393</v>
      </c>
    </row>
    <row r="80" spans="1:6" s="32" customFormat="1" x14ac:dyDescent="0.3">
      <c r="A80" s="32" t="s">
        <v>412</v>
      </c>
      <c r="B80" s="32" t="s">
        <v>64</v>
      </c>
      <c r="C80" s="33">
        <v>42276</v>
      </c>
      <c r="D80" s="32" t="s">
        <v>264</v>
      </c>
      <c r="E80" s="32" t="s">
        <v>413</v>
      </c>
    </row>
    <row r="81" spans="1:6" x14ac:dyDescent="0.3">
      <c r="A81" s="3" t="s">
        <v>414</v>
      </c>
      <c r="B81" s="3" t="s">
        <v>43</v>
      </c>
      <c r="C81" s="4">
        <v>42277</v>
      </c>
      <c r="D81" s="3" t="s">
        <v>267</v>
      </c>
      <c r="E81" s="3" t="s">
        <v>286</v>
      </c>
      <c r="F81" s="3" t="s">
        <v>415</v>
      </c>
    </row>
    <row r="82" spans="1:6" x14ac:dyDescent="0.3">
      <c r="A82" s="3" t="s">
        <v>416</v>
      </c>
      <c r="B82" s="3" t="s">
        <v>64</v>
      </c>
      <c r="C82" s="4">
        <v>42282</v>
      </c>
      <c r="D82" s="3" t="s">
        <v>267</v>
      </c>
      <c r="E82" s="3" t="s">
        <v>296</v>
      </c>
      <c r="F82" s="3" t="s">
        <v>312</v>
      </c>
    </row>
    <row r="83" spans="1:6" s="32" customFormat="1" x14ac:dyDescent="0.3">
      <c r="A83" s="32" t="s">
        <v>417</v>
      </c>
      <c r="B83" s="32" t="s">
        <v>64</v>
      </c>
      <c r="C83" s="33">
        <v>42285</v>
      </c>
      <c r="D83" s="32" t="s">
        <v>264</v>
      </c>
      <c r="E83" s="32" t="s">
        <v>418</v>
      </c>
    </row>
    <row r="84" spans="1:6" x14ac:dyDescent="0.3">
      <c r="A84" s="3" t="s">
        <v>419</v>
      </c>
      <c r="B84" s="3" t="s">
        <v>64</v>
      </c>
      <c r="C84" s="4">
        <v>42290</v>
      </c>
      <c r="D84" s="3" t="s">
        <v>264</v>
      </c>
    </row>
    <row r="85" spans="1:6" s="32" customFormat="1" x14ac:dyDescent="0.3">
      <c r="A85" s="32" t="s">
        <v>420</v>
      </c>
      <c r="B85" s="32" t="s">
        <v>64</v>
      </c>
      <c r="C85" s="33">
        <v>42291</v>
      </c>
      <c r="D85" s="32" t="s">
        <v>264</v>
      </c>
      <c r="E85" s="32" t="s">
        <v>346</v>
      </c>
    </row>
    <row r="86" spans="1:6" x14ac:dyDescent="0.3">
      <c r="A86" s="3" t="s">
        <v>421</v>
      </c>
      <c r="B86" s="3" t="s">
        <v>43</v>
      </c>
      <c r="C86" s="4">
        <v>42292</v>
      </c>
      <c r="D86" s="3" t="s">
        <v>264</v>
      </c>
      <c r="E86" s="3" t="s">
        <v>296</v>
      </c>
    </row>
    <row r="87" spans="1:6" x14ac:dyDescent="0.3">
      <c r="A87" s="3" t="s">
        <v>422</v>
      </c>
      <c r="B87" s="3" t="s">
        <v>64</v>
      </c>
      <c r="C87" s="4">
        <v>42298</v>
      </c>
      <c r="D87" s="3" t="s">
        <v>264</v>
      </c>
      <c r="E87" s="3" t="s">
        <v>286</v>
      </c>
    </row>
    <row r="88" spans="1:6" x14ac:dyDescent="0.3">
      <c r="A88" s="3" t="s">
        <v>423</v>
      </c>
      <c r="B88" s="3" t="s">
        <v>43</v>
      </c>
      <c r="C88" s="4">
        <v>42299</v>
      </c>
      <c r="D88" s="3" t="s">
        <v>267</v>
      </c>
      <c r="F88" s="3" t="s">
        <v>349</v>
      </c>
    </row>
    <row r="89" spans="1:6" x14ac:dyDescent="0.3">
      <c r="A89" s="3" t="s">
        <v>424</v>
      </c>
      <c r="B89" s="3" t="s">
        <v>43</v>
      </c>
      <c r="C89" s="4">
        <v>42300</v>
      </c>
      <c r="D89" s="3" t="s">
        <v>267</v>
      </c>
      <c r="E89" s="3" t="s">
        <v>425</v>
      </c>
      <c r="F89" s="3" t="s">
        <v>371</v>
      </c>
    </row>
    <row r="90" spans="1:6" x14ac:dyDescent="0.3">
      <c r="A90" s="3" t="s">
        <v>426</v>
      </c>
      <c r="B90" s="3" t="s">
        <v>64</v>
      </c>
      <c r="C90" s="4">
        <v>42305</v>
      </c>
      <c r="D90" s="3" t="s">
        <v>264</v>
      </c>
    </row>
    <row r="91" spans="1:6" x14ac:dyDescent="0.3">
      <c r="A91" s="3" t="s">
        <v>427</v>
      </c>
      <c r="B91" s="3" t="s">
        <v>43</v>
      </c>
      <c r="C91" s="4">
        <v>42307</v>
      </c>
      <c r="D91" s="3" t="s">
        <v>264</v>
      </c>
      <c r="E91" s="3" t="s">
        <v>271</v>
      </c>
    </row>
    <row r="92" spans="1:6" x14ac:dyDescent="0.3">
      <c r="A92" s="3" t="s">
        <v>428</v>
      </c>
      <c r="B92" s="3" t="s">
        <v>64</v>
      </c>
      <c r="C92" s="4">
        <v>42307</v>
      </c>
      <c r="D92" s="3" t="s">
        <v>264</v>
      </c>
      <c r="E92" s="3" t="s">
        <v>399</v>
      </c>
    </row>
    <row r="93" spans="1:6" x14ac:dyDescent="0.3">
      <c r="A93" s="3" t="s">
        <v>429</v>
      </c>
      <c r="B93" s="3" t="s">
        <v>64</v>
      </c>
      <c r="C93" s="4">
        <v>42311</v>
      </c>
      <c r="D93" s="3" t="s">
        <v>264</v>
      </c>
      <c r="E93" s="3" t="s">
        <v>286</v>
      </c>
    </row>
    <row r="94" spans="1:6" s="32" customFormat="1" x14ac:dyDescent="0.3">
      <c r="A94" s="32" t="s">
        <v>430</v>
      </c>
      <c r="B94" s="32" t="s">
        <v>64</v>
      </c>
      <c r="C94" s="33">
        <v>42313</v>
      </c>
      <c r="D94" s="32" t="s">
        <v>264</v>
      </c>
      <c r="E94" s="32" t="s">
        <v>431</v>
      </c>
    </row>
    <row r="95" spans="1:6" x14ac:dyDescent="0.3">
      <c r="A95" s="3" t="s">
        <v>432</v>
      </c>
      <c r="B95" s="3" t="s">
        <v>64</v>
      </c>
      <c r="C95" s="4">
        <v>42324</v>
      </c>
      <c r="D95" s="3" t="s">
        <v>264</v>
      </c>
      <c r="F95" s="3" t="s">
        <v>386</v>
      </c>
    </row>
    <row r="96" spans="1:6" x14ac:dyDescent="0.3">
      <c r="A96" s="3" t="s">
        <v>433</v>
      </c>
      <c r="B96" s="3" t="s">
        <v>43</v>
      </c>
      <c r="C96" s="4">
        <v>42325</v>
      </c>
      <c r="D96" s="3" t="s">
        <v>267</v>
      </c>
      <c r="E96" s="3" t="s">
        <v>308</v>
      </c>
      <c r="F96" s="3" t="s">
        <v>434</v>
      </c>
    </row>
    <row r="97" spans="1:6" s="32" customFormat="1" x14ac:dyDescent="0.3">
      <c r="A97" s="32" t="s">
        <v>435</v>
      </c>
      <c r="B97" s="32" t="s">
        <v>64</v>
      </c>
      <c r="C97" s="33">
        <v>42325</v>
      </c>
      <c r="D97" s="32" t="s">
        <v>264</v>
      </c>
      <c r="E97" s="32" t="s">
        <v>436</v>
      </c>
      <c r="F97" s="32" t="s">
        <v>393</v>
      </c>
    </row>
    <row r="98" spans="1:6" s="32" customFormat="1" x14ac:dyDescent="0.3">
      <c r="A98" s="32" t="s">
        <v>437</v>
      </c>
      <c r="B98" s="32" t="s">
        <v>64</v>
      </c>
      <c r="C98" s="33">
        <v>42333</v>
      </c>
      <c r="D98" s="32" t="s">
        <v>285</v>
      </c>
      <c r="E98" s="32" t="s">
        <v>324</v>
      </c>
    </row>
    <row r="99" spans="1:6" x14ac:dyDescent="0.3">
      <c r="A99" s="3" t="s">
        <v>438</v>
      </c>
      <c r="B99" s="3" t="s">
        <v>43</v>
      </c>
      <c r="C99" s="4">
        <v>42334</v>
      </c>
      <c r="D99" s="3" t="s">
        <v>264</v>
      </c>
    </row>
    <row r="100" spans="1:6" x14ac:dyDescent="0.3">
      <c r="A100" s="3" t="s">
        <v>439</v>
      </c>
      <c r="B100" s="3" t="s">
        <v>64</v>
      </c>
      <c r="C100" s="4">
        <v>42334</v>
      </c>
      <c r="D100" s="3" t="s">
        <v>264</v>
      </c>
      <c r="E100" s="3" t="s">
        <v>296</v>
      </c>
      <c r="F100" s="3" t="s">
        <v>386</v>
      </c>
    </row>
    <row r="101" spans="1:6" s="32" customFormat="1" x14ac:dyDescent="0.3">
      <c r="A101" s="32" t="s">
        <v>440</v>
      </c>
      <c r="B101" s="32" t="s">
        <v>43</v>
      </c>
      <c r="C101" s="33">
        <v>42335</v>
      </c>
      <c r="D101" s="32" t="s">
        <v>264</v>
      </c>
      <c r="E101" s="32" t="s">
        <v>327</v>
      </c>
      <c r="F101" s="32" t="s">
        <v>386</v>
      </c>
    </row>
    <row r="102" spans="1:6" s="32" customFormat="1" x14ac:dyDescent="0.3">
      <c r="A102" s="32" t="s">
        <v>441</v>
      </c>
      <c r="B102" s="32" t="s">
        <v>64</v>
      </c>
      <c r="C102" s="33">
        <v>42339</v>
      </c>
      <c r="D102" s="32" t="s">
        <v>264</v>
      </c>
      <c r="E102" s="32" t="s">
        <v>324</v>
      </c>
    </row>
    <row r="103" spans="1:6" x14ac:dyDescent="0.3">
      <c r="A103" s="3" t="s">
        <v>442</v>
      </c>
      <c r="B103" s="3" t="s">
        <v>43</v>
      </c>
      <c r="C103" s="4">
        <v>42341</v>
      </c>
      <c r="D103" s="3" t="s">
        <v>264</v>
      </c>
      <c r="E103" s="3" t="s">
        <v>271</v>
      </c>
    </row>
    <row r="104" spans="1:6" x14ac:dyDescent="0.3">
      <c r="A104" s="3" t="s">
        <v>443</v>
      </c>
      <c r="B104" s="3" t="s">
        <v>43</v>
      </c>
      <c r="C104" s="4">
        <v>42346</v>
      </c>
      <c r="D104" s="3" t="s">
        <v>285</v>
      </c>
      <c r="E104" s="3" t="s">
        <v>271</v>
      </c>
      <c r="F104" s="3" t="s">
        <v>393</v>
      </c>
    </row>
    <row r="105" spans="1:6" x14ac:dyDescent="0.3">
      <c r="A105" s="3" t="s">
        <v>444</v>
      </c>
      <c r="B105" s="3" t="s">
        <v>64</v>
      </c>
      <c r="C105" s="4">
        <v>42348</v>
      </c>
      <c r="D105" s="3" t="s">
        <v>264</v>
      </c>
    </row>
    <row r="106" spans="1:6" s="32" customFormat="1" x14ac:dyDescent="0.3">
      <c r="A106" s="32" t="s">
        <v>445</v>
      </c>
      <c r="B106" s="32" t="s">
        <v>43</v>
      </c>
      <c r="C106" s="33">
        <v>42354</v>
      </c>
      <c r="D106" s="32" t="s">
        <v>264</v>
      </c>
      <c r="E106" s="32" t="s">
        <v>446</v>
      </c>
    </row>
    <row r="107" spans="1:6" s="32" customFormat="1" x14ac:dyDescent="0.3">
      <c r="A107" s="32" t="s">
        <v>447</v>
      </c>
      <c r="B107" s="32" t="s">
        <v>64</v>
      </c>
      <c r="C107" s="33">
        <v>42355</v>
      </c>
      <c r="D107" s="32" t="s">
        <v>256</v>
      </c>
      <c r="E107" s="32" t="s">
        <v>448</v>
      </c>
      <c r="F107" s="32" t="s">
        <v>449</v>
      </c>
    </row>
    <row r="108" spans="1:6" x14ac:dyDescent="0.3">
      <c r="A108" s="3" t="s">
        <v>450</v>
      </c>
      <c r="B108" s="3" t="s">
        <v>43</v>
      </c>
      <c r="C108" s="4">
        <v>42361</v>
      </c>
      <c r="D108" s="3" t="s">
        <v>264</v>
      </c>
      <c r="E108" s="3" t="s">
        <v>286</v>
      </c>
      <c r="F108" s="3" t="s">
        <v>386</v>
      </c>
    </row>
    <row r="109" spans="1:6" x14ac:dyDescent="0.3">
      <c r="A109" s="3" t="s">
        <v>451</v>
      </c>
      <c r="B109" s="3" t="s">
        <v>64</v>
      </c>
      <c r="C109" s="4">
        <v>42361</v>
      </c>
      <c r="D109" s="3" t="s">
        <v>264</v>
      </c>
      <c r="E109" s="3" t="s">
        <v>378</v>
      </c>
    </row>
    <row r="110" spans="1:6" x14ac:dyDescent="0.3">
      <c r="A110" s="3" t="s">
        <v>452</v>
      </c>
      <c r="B110" s="3" t="s">
        <v>64</v>
      </c>
      <c r="C110" s="4">
        <v>42369</v>
      </c>
      <c r="D110" s="3" t="s">
        <v>264</v>
      </c>
      <c r="E110" s="3" t="s">
        <v>286</v>
      </c>
    </row>
    <row r="111" spans="1:6" x14ac:dyDescent="0.3">
      <c r="A111" s="3" t="s">
        <v>453</v>
      </c>
      <c r="B111" s="3" t="s">
        <v>43</v>
      </c>
      <c r="C111" s="4">
        <v>42376</v>
      </c>
      <c r="D111" s="3" t="s">
        <v>264</v>
      </c>
      <c r="E111" s="3" t="s">
        <v>286</v>
      </c>
    </row>
    <row r="112" spans="1:6" x14ac:dyDescent="0.3">
      <c r="A112" s="3" t="s">
        <v>454</v>
      </c>
      <c r="B112" s="3" t="s">
        <v>43</v>
      </c>
      <c r="C112" s="4">
        <v>42377</v>
      </c>
      <c r="D112" s="3" t="s">
        <v>256</v>
      </c>
      <c r="E112" s="3" t="s">
        <v>378</v>
      </c>
      <c r="F112" s="3" t="s">
        <v>292</v>
      </c>
    </row>
    <row r="113" spans="1:6" x14ac:dyDescent="0.3">
      <c r="A113" s="3" t="s">
        <v>455</v>
      </c>
      <c r="B113" s="3" t="s">
        <v>43</v>
      </c>
      <c r="C113" s="4">
        <v>42383</v>
      </c>
      <c r="D113" s="3" t="s">
        <v>264</v>
      </c>
      <c r="E113" s="3" t="s">
        <v>385</v>
      </c>
      <c r="F113" s="3" t="s">
        <v>402</v>
      </c>
    </row>
    <row r="114" spans="1:6" x14ac:dyDescent="0.3">
      <c r="A114" s="3" t="s">
        <v>456</v>
      </c>
      <c r="B114" s="3" t="s">
        <v>64</v>
      </c>
      <c r="C114" s="4">
        <v>42383</v>
      </c>
      <c r="D114" s="3" t="s">
        <v>264</v>
      </c>
      <c r="E114" s="3" t="s">
        <v>311</v>
      </c>
    </row>
    <row r="115" spans="1:6" x14ac:dyDescent="0.3">
      <c r="A115" s="3" t="s">
        <v>457</v>
      </c>
      <c r="B115" s="3" t="s">
        <v>64</v>
      </c>
      <c r="C115" s="4">
        <v>42397</v>
      </c>
      <c r="D115" s="3" t="s">
        <v>264</v>
      </c>
      <c r="E115" s="3" t="s">
        <v>286</v>
      </c>
      <c r="F115" s="3" t="s">
        <v>386</v>
      </c>
    </row>
    <row r="116" spans="1:6" x14ac:dyDescent="0.3">
      <c r="A116" s="3" t="s">
        <v>458</v>
      </c>
      <c r="B116" s="3" t="s">
        <v>43</v>
      </c>
      <c r="C116" s="4">
        <v>42398</v>
      </c>
      <c r="D116" s="3" t="s">
        <v>264</v>
      </c>
      <c r="E116" s="3" t="s">
        <v>286</v>
      </c>
    </row>
    <row r="117" spans="1:6" x14ac:dyDescent="0.3">
      <c r="A117" s="3" t="s">
        <v>459</v>
      </c>
      <c r="B117" s="3" t="s">
        <v>64</v>
      </c>
      <c r="C117" s="4">
        <v>42398</v>
      </c>
      <c r="D117" s="3" t="s">
        <v>264</v>
      </c>
      <c r="E117" s="3" t="s">
        <v>274</v>
      </c>
    </row>
    <row r="118" spans="1:6" x14ac:dyDescent="0.3">
      <c r="A118" s="3" t="s">
        <v>460</v>
      </c>
      <c r="B118" s="3" t="s">
        <v>43</v>
      </c>
      <c r="C118" s="4">
        <v>42406</v>
      </c>
      <c r="D118" s="3" t="s">
        <v>267</v>
      </c>
      <c r="E118" s="3" t="s">
        <v>311</v>
      </c>
      <c r="F118" s="3" t="s">
        <v>461</v>
      </c>
    </row>
    <row r="119" spans="1:6" s="32" customFormat="1" x14ac:dyDescent="0.3">
      <c r="A119" s="32" t="s">
        <v>462</v>
      </c>
      <c r="B119" s="32" t="s">
        <v>64</v>
      </c>
      <c r="C119" s="33">
        <v>42406</v>
      </c>
      <c r="D119" s="32" t="s">
        <v>264</v>
      </c>
      <c r="E119" s="32" t="s">
        <v>463</v>
      </c>
    </row>
    <row r="120" spans="1:6" x14ac:dyDescent="0.3">
      <c r="A120" s="3" t="s">
        <v>464</v>
      </c>
      <c r="B120" s="3" t="s">
        <v>43</v>
      </c>
      <c r="C120" s="4">
        <v>42409</v>
      </c>
      <c r="D120" s="3" t="s">
        <v>285</v>
      </c>
      <c r="E120" s="3" t="s">
        <v>311</v>
      </c>
      <c r="F120" s="3" t="s">
        <v>465</v>
      </c>
    </row>
    <row r="121" spans="1:6" s="32" customFormat="1" x14ac:dyDescent="0.3">
      <c r="A121" s="32" t="s">
        <v>466</v>
      </c>
      <c r="B121" s="32" t="s">
        <v>43</v>
      </c>
      <c r="C121" s="33">
        <v>42416</v>
      </c>
      <c r="D121" s="32" t="s">
        <v>264</v>
      </c>
      <c r="E121" s="32" t="s">
        <v>467</v>
      </c>
    </row>
    <row r="122" spans="1:6" x14ac:dyDescent="0.3">
      <c r="A122" s="3" t="s">
        <v>468</v>
      </c>
      <c r="B122" s="3" t="s">
        <v>43</v>
      </c>
      <c r="C122" s="4">
        <v>42419</v>
      </c>
      <c r="D122" s="3" t="s">
        <v>256</v>
      </c>
      <c r="E122" s="3" t="s">
        <v>257</v>
      </c>
      <c r="F122" s="3" t="s">
        <v>931</v>
      </c>
    </row>
    <row r="123" spans="1:6" s="32" customFormat="1" x14ac:dyDescent="0.3">
      <c r="A123" s="32" t="s">
        <v>469</v>
      </c>
      <c r="B123" s="32" t="s">
        <v>64</v>
      </c>
      <c r="C123" s="33">
        <v>42420</v>
      </c>
      <c r="D123" s="32" t="s">
        <v>264</v>
      </c>
      <c r="E123" s="32" t="s">
        <v>346</v>
      </c>
      <c r="F123" s="32" t="s">
        <v>470</v>
      </c>
    </row>
    <row r="124" spans="1:6" s="32" customFormat="1" x14ac:dyDescent="0.3">
      <c r="A124" s="32" t="s">
        <v>471</v>
      </c>
      <c r="B124" s="32" t="s">
        <v>43</v>
      </c>
      <c r="C124" s="33">
        <v>42423</v>
      </c>
      <c r="D124" s="32" t="s">
        <v>264</v>
      </c>
      <c r="E124" s="32" t="s">
        <v>472</v>
      </c>
    </row>
    <row r="128" spans="1:6" x14ac:dyDescent="0.3">
      <c r="D128" s="3">
        <f>COUNTIF(D2:D124,"&lt;&gt;")</f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4" zoomScale="75" zoomScaleNormal="75" workbookViewId="0">
      <selection sqref="A1:A1048576"/>
    </sheetView>
  </sheetViews>
  <sheetFormatPr defaultColWidth="9.109375" defaultRowHeight="14.4" x14ac:dyDescent="0.3"/>
  <cols>
    <col min="1" max="1" width="41.88671875" style="3" bestFit="1" customWidth="1"/>
    <col min="2" max="2" width="13.33203125" style="3" bestFit="1" customWidth="1"/>
    <col min="3" max="3" width="10.6640625" style="3" bestFit="1" customWidth="1"/>
    <col min="4" max="4" width="15.5546875" style="3" bestFit="1" customWidth="1"/>
    <col min="5" max="5" width="45.6640625" style="3" bestFit="1" customWidth="1"/>
    <col min="6" max="6" width="152.5546875" style="3" bestFit="1" customWidth="1"/>
    <col min="7" max="16384" width="9.109375" style="3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6" x14ac:dyDescent="0.3">
      <c r="A2" s="3" t="s">
        <v>275</v>
      </c>
      <c r="B2" s="3" t="s">
        <v>43</v>
      </c>
      <c r="C2" s="4">
        <v>41541</v>
      </c>
      <c r="D2" s="3" t="s">
        <v>256</v>
      </c>
      <c r="E2" s="3" t="s">
        <v>276</v>
      </c>
      <c r="F2" s="3" t="s">
        <v>277</v>
      </c>
    </row>
    <row r="3" spans="1:6" x14ac:dyDescent="0.3">
      <c r="A3" s="3" t="s">
        <v>278</v>
      </c>
      <c r="B3" s="3" t="s">
        <v>43</v>
      </c>
      <c r="C3" s="4">
        <v>41554</v>
      </c>
      <c r="D3" s="3" t="s">
        <v>267</v>
      </c>
      <c r="E3" s="3" t="s">
        <v>276</v>
      </c>
      <c r="F3" s="3" t="s">
        <v>279</v>
      </c>
    </row>
    <row r="4" spans="1:6" x14ac:dyDescent="0.3">
      <c r="A4" s="3" t="s">
        <v>280</v>
      </c>
      <c r="B4" s="3" t="s">
        <v>43</v>
      </c>
      <c r="C4" s="4">
        <v>41572</v>
      </c>
      <c r="D4" s="3" t="s">
        <v>264</v>
      </c>
      <c r="E4" s="3" t="s">
        <v>281</v>
      </c>
    </row>
    <row r="5" spans="1:6" x14ac:dyDescent="0.3">
      <c r="A5" s="3" t="s">
        <v>282</v>
      </c>
      <c r="B5" s="3" t="s">
        <v>43</v>
      </c>
      <c r="C5" s="4">
        <v>41677</v>
      </c>
      <c r="D5" s="3" t="s">
        <v>264</v>
      </c>
      <c r="E5" s="3" t="s">
        <v>276</v>
      </c>
      <c r="F5" s="3" t="s">
        <v>283</v>
      </c>
    </row>
    <row r="6" spans="1:6" x14ac:dyDescent="0.3">
      <c r="A6" s="3" t="s">
        <v>318</v>
      </c>
      <c r="B6" s="3" t="s">
        <v>43</v>
      </c>
      <c r="C6" s="4">
        <v>41989</v>
      </c>
      <c r="D6" s="3" t="s">
        <v>256</v>
      </c>
      <c r="E6" s="3" t="s">
        <v>319</v>
      </c>
      <c r="F6" s="3" t="s">
        <v>317</v>
      </c>
    </row>
    <row r="7" spans="1:6" x14ac:dyDescent="0.3">
      <c r="A7" s="3" t="s">
        <v>320</v>
      </c>
      <c r="B7" s="3" t="s">
        <v>43</v>
      </c>
      <c r="C7" s="4">
        <v>41992</v>
      </c>
      <c r="D7" s="3" t="s">
        <v>256</v>
      </c>
      <c r="E7" s="3" t="s">
        <v>321</v>
      </c>
      <c r="F7" s="3" t="s">
        <v>322</v>
      </c>
    </row>
    <row r="8" spans="1:6" x14ac:dyDescent="0.3">
      <c r="A8" s="3" t="s">
        <v>323</v>
      </c>
      <c r="B8" s="3" t="s">
        <v>43</v>
      </c>
      <c r="C8" s="4">
        <v>42024</v>
      </c>
      <c r="D8" s="3" t="s">
        <v>264</v>
      </c>
      <c r="E8" s="3" t="s">
        <v>324</v>
      </c>
      <c r="F8" s="3" t="s">
        <v>300</v>
      </c>
    </row>
    <row r="9" spans="1:6" x14ac:dyDescent="0.3">
      <c r="A9" s="3" t="s">
        <v>326</v>
      </c>
      <c r="B9" s="3" t="s">
        <v>43</v>
      </c>
      <c r="C9" s="4">
        <v>42038</v>
      </c>
      <c r="D9" s="3" t="s">
        <v>264</v>
      </c>
      <c r="E9" s="3" t="s">
        <v>327</v>
      </c>
      <c r="F9" s="3" t="s">
        <v>328</v>
      </c>
    </row>
    <row r="10" spans="1:6" x14ac:dyDescent="0.3">
      <c r="A10" s="3" t="s">
        <v>329</v>
      </c>
      <c r="B10" s="3" t="s">
        <v>64</v>
      </c>
      <c r="C10" s="4">
        <v>42038</v>
      </c>
      <c r="D10" s="3" t="s">
        <v>267</v>
      </c>
      <c r="E10" s="3" t="s">
        <v>330</v>
      </c>
      <c r="F10" s="3" t="s">
        <v>331</v>
      </c>
    </row>
    <row r="11" spans="1:6" x14ac:dyDescent="0.3">
      <c r="A11" s="3" t="s">
        <v>345</v>
      </c>
      <c r="B11" s="3" t="s">
        <v>43</v>
      </c>
      <c r="C11" s="4">
        <v>42108</v>
      </c>
      <c r="D11" s="3" t="s">
        <v>264</v>
      </c>
      <c r="E11" s="3" t="s">
        <v>346</v>
      </c>
    </row>
    <row r="12" spans="1:6" x14ac:dyDescent="0.3">
      <c r="A12" s="3" t="s">
        <v>347</v>
      </c>
      <c r="B12" s="3" t="s">
        <v>64</v>
      </c>
      <c r="C12" s="4">
        <v>42121</v>
      </c>
      <c r="D12" s="3" t="s">
        <v>285</v>
      </c>
      <c r="E12" s="3" t="s">
        <v>330</v>
      </c>
      <c r="F12" s="3" t="s">
        <v>287</v>
      </c>
    </row>
    <row r="13" spans="1:6" x14ac:dyDescent="0.3">
      <c r="A13" s="3" t="s">
        <v>357</v>
      </c>
      <c r="B13" s="3" t="s">
        <v>64</v>
      </c>
      <c r="C13" s="4">
        <v>42145</v>
      </c>
      <c r="D13" s="3" t="s">
        <v>267</v>
      </c>
      <c r="E13" s="3" t="s">
        <v>330</v>
      </c>
      <c r="F13" s="3" t="s">
        <v>341</v>
      </c>
    </row>
    <row r="14" spans="1:6" x14ac:dyDescent="0.3">
      <c r="A14" s="3" t="s">
        <v>361</v>
      </c>
      <c r="B14" s="3" t="s">
        <v>43</v>
      </c>
      <c r="C14" s="4">
        <v>42156</v>
      </c>
      <c r="D14" s="3" t="s">
        <v>267</v>
      </c>
      <c r="E14" s="3" t="s">
        <v>330</v>
      </c>
      <c r="F14" s="3" t="s">
        <v>362</v>
      </c>
    </row>
    <row r="15" spans="1:6" x14ac:dyDescent="0.3">
      <c r="A15" s="3" t="s">
        <v>363</v>
      </c>
      <c r="B15" s="3" t="s">
        <v>43</v>
      </c>
      <c r="C15" s="4">
        <v>42157</v>
      </c>
      <c r="D15" s="3" t="s">
        <v>267</v>
      </c>
      <c r="E15" s="3" t="s">
        <v>324</v>
      </c>
      <c r="F15" s="3" t="s">
        <v>364</v>
      </c>
    </row>
    <row r="16" spans="1:6" x14ac:dyDescent="0.3">
      <c r="A16" s="3" t="s">
        <v>370</v>
      </c>
      <c r="B16" s="3" t="s">
        <v>43</v>
      </c>
      <c r="C16" s="4">
        <v>42160</v>
      </c>
      <c r="D16" s="3" t="s">
        <v>267</v>
      </c>
      <c r="E16" s="3" t="s">
        <v>324</v>
      </c>
      <c r="F16" s="3" t="s">
        <v>371</v>
      </c>
    </row>
    <row r="17" spans="1:6" x14ac:dyDescent="0.3">
      <c r="A17" s="3" t="s">
        <v>372</v>
      </c>
      <c r="B17" s="3" t="s">
        <v>43</v>
      </c>
      <c r="C17" s="4">
        <v>42165</v>
      </c>
      <c r="D17" s="3" t="s">
        <v>264</v>
      </c>
      <c r="E17" s="3" t="s">
        <v>324</v>
      </c>
    </row>
    <row r="18" spans="1:6" x14ac:dyDescent="0.3">
      <c r="A18" s="3" t="s">
        <v>382</v>
      </c>
      <c r="B18" s="3" t="s">
        <v>64</v>
      </c>
      <c r="C18" s="4">
        <v>42188</v>
      </c>
      <c r="D18" s="3" t="s">
        <v>264</v>
      </c>
      <c r="E18" s="3" t="s">
        <v>383</v>
      </c>
    </row>
    <row r="19" spans="1:6" x14ac:dyDescent="0.3">
      <c r="A19" s="3" t="s">
        <v>408</v>
      </c>
      <c r="B19" s="3" t="s">
        <v>43</v>
      </c>
      <c r="C19" s="4">
        <v>42270</v>
      </c>
      <c r="D19" s="3" t="s">
        <v>264</v>
      </c>
      <c r="E19" s="3" t="s">
        <v>383</v>
      </c>
    </row>
    <row r="20" spans="1:6" x14ac:dyDescent="0.3">
      <c r="A20" s="3" t="s">
        <v>412</v>
      </c>
      <c r="B20" s="3" t="s">
        <v>64</v>
      </c>
      <c r="C20" s="4">
        <v>42276</v>
      </c>
      <c r="D20" s="3" t="s">
        <v>264</v>
      </c>
      <c r="E20" s="3" t="s">
        <v>413</v>
      </c>
    </row>
    <row r="21" spans="1:6" x14ac:dyDescent="0.3">
      <c r="A21" s="3" t="s">
        <v>417</v>
      </c>
      <c r="B21" s="3" t="s">
        <v>64</v>
      </c>
      <c r="C21" s="4">
        <v>42285</v>
      </c>
      <c r="D21" s="3" t="s">
        <v>264</v>
      </c>
      <c r="E21" s="3" t="s">
        <v>418</v>
      </c>
    </row>
    <row r="22" spans="1:6" x14ac:dyDescent="0.3">
      <c r="A22" s="3" t="s">
        <v>420</v>
      </c>
      <c r="B22" s="3" t="s">
        <v>64</v>
      </c>
      <c r="C22" s="4">
        <v>42291</v>
      </c>
      <c r="D22" s="3" t="s">
        <v>264</v>
      </c>
      <c r="E22" s="3" t="s">
        <v>346</v>
      </c>
    </row>
    <row r="23" spans="1:6" x14ac:dyDescent="0.3">
      <c r="A23" s="3" t="s">
        <v>430</v>
      </c>
      <c r="B23" s="3" t="s">
        <v>64</v>
      </c>
      <c r="C23" s="4">
        <v>42313</v>
      </c>
      <c r="D23" s="3" t="s">
        <v>264</v>
      </c>
      <c r="E23" s="3" t="s">
        <v>431</v>
      </c>
    </row>
    <row r="24" spans="1:6" x14ac:dyDescent="0.3">
      <c r="A24" s="3" t="s">
        <v>435</v>
      </c>
      <c r="B24" s="3" t="s">
        <v>64</v>
      </c>
      <c r="C24" s="4">
        <v>42325</v>
      </c>
      <c r="D24" s="3" t="s">
        <v>264</v>
      </c>
      <c r="E24" s="3" t="s">
        <v>436</v>
      </c>
      <c r="F24" s="3" t="s">
        <v>393</v>
      </c>
    </row>
    <row r="25" spans="1:6" x14ac:dyDescent="0.3">
      <c r="A25" s="3" t="s">
        <v>437</v>
      </c>
      <c r="B25" s="3" t="s">
        <v>64</v>
      </c>
      <c r="C25" s="4">
        <v>42333</v>
      </c>
      <c r="D25" s="3" t="s">
        <v>285</v>
      </c>
      <c r="E25" s="3" t="s">
        <v>324</v>
      </c>
    </row>
    <row r="26" spans="1:6" x14ac:dyDescent="0.3">
      <c r="A26" s="3" t="s">
        <v>440</v>
      </c>
      <c r="B26" s="3" t="s">
        <v>43</v>
      </c>
      <c r="C26" s="4">
        <v>42335</v>
      </c>
      <c r="D26" s="3" t="s">
        <v>264</v>
      </c>
      <c r="E26" s="3" t="s">
        <v>327</v>
      </c>
      <c r="F26" s="3" t="s">
        <v>386</v>
      </c>
    </row>
    <row r="27" spans="1:6" x14ac:dyDescent="0.3">
      <c r="A27" s="3" t="s">
        <v>441</v>
      </c>
      <c r="B27" s="3" t="s">
        <v>64</v>
      </c>
      <c r="C27" s="4">
        <v>42339</v>
      </c>
      <c r="D27" s="3" t="s">
        <v>264</v>
      </c>
      <c r="E27" s="3" t="s">
        <v>324</v>
      </c>
    </row>
    <row r="28" spans="1:6" x14ac:dyDescent="0.3">
      <c r="A28" s="3" t="s">
        <v>445</v>
      </c>
      <c r="B28" s="3" t="s">
        <v>43</v>
      </c>
      <c r="C28" s="4">
        <v>42354</v>
      </c>
      <c r="D28" s="3" t="s">
        <v>264</v>
      </c>
      <c r="E28" s="3" t="s">
        <v>446</v>
      </c>
    </row>
    <row r="29" spans="1:6" x14ac:dyDescent="0.3">
      <c r="A29" s="3" t="s">
        <v>447</v>
      </c>
      <c r="B29" s="3" t="s">
        <v>64</v>
      </c>
      <c r="C29" s="4">
        <v>42355</v>
      </c>
      <c r="D29" s="3" t="s">
        <v>256</v>
      </c>
      <c r="E29" s="3" t="s">
        <v>448</v>
      </c>
      <c r="F29" s="3" t="s">
        <v>449</v>
      </c>
    </row>
    <row r="30" spans="1:6" x14ac:dyDescent="0.3">
      <c r="A30" s="3" t="s">
        <v>462</v>
      </c>
      <c r="B30" s="3" t="s">
        <v>64</v>
      </c>
      <c r="C30" s="4">
        <v>42406</v>
      </c>
      <c r="D30" s="3" t="s">
        <v>264</v>
      </c>
      <c r="E30" s="3" t="s">
        <v>463</v>
      </c>
    </row>
    <row r="31" spans="1:6" x14ac:dyDescent="0.3">
      <c r="A31" s="3" t="s">
        <v>466</v>
      </c>
      <c r="B31" s="3" t="s">
        <v>43</v>
      </c>
      <c r="C31" s="4">
        <v>42416</v>
      </c>
      <c r="D31" s="3" t="s">
        <v>264</v>
      </c>
      <c r="E31" s="3" t="s">
        <v>467</v>
      </c>
    </row>
    <row r="32" spans="1:6" x14ac:dyDescent="0.3">
      <c r="A32" s="3" t="s">
        <v>469</v>
      </c>
      <c r="B32" s="3" t="s">
        <v>64</v>
      </c>
      <c r="C32" s="4">
        <v>42420</v>
      </c>
      <c r="D32" s="3" t="s">
        <v>264</v>
      </c>
      <c r="E32" s="3" t="s">
        <v>346</v>
      </c>
      <c r="F32" s="3" t="s">
        <v>470</v>
      </c>
    </row>
    <row r="33" spans="1:5" x14ac:dyDescent="0.3">
      <c r="A33" s="3" t="s">
        <v>471</v>
      </c>
      <c r="B33" s="3" t="s">
        <v>43</v>
      </c>
      <c r="C33" s="4">
        <v>42423</v>
      </c>
      <c r="D33" s="3" t="s">
        <v>264</v>
      </c>
      <c r="E33" s="3" t="s">
        <v>472</v>
      </c>
    </row>
    <row r="35" spans="1:5" x14ac:dyDescent="0.3">
      <c r="C35" s="4"/>
    </row>
    <row r="36" spans="1:5" x14ac:dyDescent="0.3">
      <c r="C36" s="4"/>
    </row>
    <row r="37" spans="1:5" x14ac:dyDescent="0.3">
      <c r="C37" s="4"/>
    </row>
    <row r="38" spans="1:5" x14ac:dyDescent="0.3">
      <c r="C38" s="4"/>
    </row>
    <row r="39" spans="1:5" x14ac:dyDescent="0.3">
      <c r="C39" s="4"/>
    </row>
    <row r="40" spans="1:5" x14ac:dyDescent="0.3">
      <c r="C40" s="4"/>
    </row>
    <row r="41" spans="1:5" x14ac:dyDescent="0.3">
      <c r="C41" s="4"/>
    </row>
    <row r="42" spans="1:5" x14ac:dyDescent="0.3">
      <c r="C42" s="4"/>
    </row>
    <row r="43" spans="1:5" x14ac:dyDescent="0.3">
      <c r="C43" s="4"/>
    </row>
    <row r="44" spans="1:5" x14ac:dyDescent="0.3">
      <c r="C44" s="4"/>
    </row>
    <row r="45" spans="1:5" x14ac:dyDescent="0.3">
      <c r="C45" s="4"/>
    </row>
    <row r="47" spans="1:5" x14ac:dyDescent="0.3">
      <c r="C47" s="4"/>
    </row>
    <row r="49" spans="3:3" x14ac:dyDescent="0.3">
      <c r="C4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zoomScale="75" zoomScaleNormal="75" workbookViewId="0">
      <selection sqref="A1:A1048576"/>
    </sheetView>
  </sheetViews>
  <sheetFormatPr defaultRowHeight="14.4" x14ac:dyDescent="0.3"/>
  <cols>
    <col min="1" max="1" width="39.109375" style="3" bestFit="1" customWidth="1"/>
    <col min="2" max="2" width="12.21875" style="3" bestFit="1" customWidth="1"/>
    <col min="3" max="3" width="10.77734375" style="3" bestFit="1" customWidth="1"/>
    <col min="4" max="4" width="60" style="3" bestFit="1" customWidth="1"/>
    <col min="5" max="5" width="30.44140625" style="3" bestFit="1" customWidth="1"/>
    <col min="6" max="6" width="12.44140625" style="3" bestFit="1" customWidth="1"/>
    <col min="7" max="7" width="27.21875" style="3" bestFit="1" customWidth="1"/>
    <col min="8" max="8" width="17.33203125" style="3" bestFit="1" customWidth="1"/>
    <col min="9" max="10" width="209.44140625" style="3" bestFit="1" customWidth="1"/>
    <col min="11" max="11" width="29.88671875" style="3" bestFit="1" customWidth="1"/>
    <col min="12" max="12" width="32.44140625" style="3" bestFit="1" customWidth="1"/>
    <col min="13" max="13" width="17" style="3" bestFit="1" customWidth="1"/>
    <col min="14" max="14" width="13.109375" style="3" bestFit="1" customWidth="1"/>
    <col min="15" max="15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46" width="8.88671875" style="3"/>
    <col min="47" max="47" width="48.6640625" style="3" bestFit="1" customWidth="1"/>
    <col min="48" max="16384" width="8.88671875" style="3"/>
  </cols>
  <sheetData>
    <row r="1" spans="1:47" x14ac:dyDescent="0.3">
      <c r="A1" s="3" t="s">
        <v>0</v>
      </c>
      <c r="B1" s="3" t="s">
        <v>1</v>
      </c>
      <c r="C1" s="3" t="s">
        <v>2</v>
      </c>
      <c r="D1" s="3" t="s">
        <v>934</v>
      </c>
      <c r="E1" s="3" t="s">
        <v>35</v>
      </c>
      <c r="F1" s="3" t="s">
        <v>36</v>
      </c>
      <c r="G1" s="3" t="s">
        <v>37</v>
      </c>
      <c r="H1" s="3" t="s">
        <v>930</v>
      </c>
      <c r="I1" s="3" t="s">
        <v>38</v>
      </c>
      <c r="J1" s="3" t="s">
        <v>39</v>
      </c>
      <c r="K1" s="3" t="s">
        <v>40</v>
      </c>
      <c r="L1" s="3" t="s">
        <v>608</v>
      </c>
      <c r="M1" s="3" t="s">
        <v>724</v>
      </c>
      <c r="N1" s="3" t="s">
        <v>41</v>
      </c>
    </row>
    <row r="2" spans="1:47" x14ac:dyDescent="0.3">
      <c r="A2" s="3" t="s">
        <v>280</v>
      </c>
      <c r="B2" s="3" t="s">
        <v>43</v>
      </c>
      <c r="C2" s="4">
        <v>41572</v>
      </c>
      <c r="D2" s="3">
        <v>0.92851444863900001</v>
      </c>
      <c r="E2" s="3" t="s">
        <v>49</v>
      </c>
      <c r="F2" s="3">
        <v>0.51483469282299998</v>
      </c>
      <c r="G2" s="3" t="s">
        <v>48</v>
      </c>
      <c r="H2" s="3">
        <v>5.4545454545499999E-3</v>
      </c>
      <c r="I2" s="3" t="s">
        <v>836</v>
      </c>
      <c r="J2" s="3" t="s">
        <v>836</v>
      </c>
      <c r="L2" s="3" t="s">
        <v>51</v>
      </c>
      <c r="M2" s="3">
        <v>2.5909090909100002E-3</v>
      </c>
      <c r="N2" s="3" t="s">
        <v>56</v>
      </c>
      <c r="AB2" s="37"/>
    </row>
    <row r="3" spans="1:47" x14ac:dyDescent="0.3">
      <c r="A3" s="3" t="s">
        <v>288</v>
      </c>
      <c r="B3" s="3" t="s">
        <v>43</v>
      </c>
      <c r="C3" s="4">
        <v>41773</v>
      </c>
      <c r="D3" s="3">
        <v>0.84331069102900003</v>
      </c>
      <c r="E3" s="3" t="s">
        <v>49</v>
      </c>
      <c r="F3" s="3">
        <v>0.51173002615999996</v>
      </c>
      <c r="G3" s="3" t="s">
        <v>48</v>
      </c>
      <c r="H3" s="3">
        <v>1.09090909091E-2</v>
      </c>
      <c r="I3" s="3" t="s">
        <v>838</v>
      </c>
      <c r="J3" s="3" t="s">
        <v>838</v>
      </c>
      <c r="L3" s="3" t="s">
        <v>51</v>
      </c>
      <c r="M3" s="3">
        <v>5.1818181818200004E-3</v>
      </c>
      <c r="N3" s="3" t="s">
        <v>56</v>
      </c>
      <c r="AB3" s="37"/>
    </row>
    <row r="4" spans="1:47" x14ac:dyDescent="0.3">
      <c r="A4" s="3" t="s">
        <v>303</v>
      </c>
      <c r="B4" s="3" t="s">
        <v>43</v>
      </c>
      <c r="C4" s="4">
        <v>41936</v>
      </c>
      <c r="D4" s="3">
        <v>0.77498720454100001</v>
      </c>
      <c r="E4" s="3" t="s">
        <v>104</v>
      </c>
      <c r="F4" s="3">
        <v>0.51077920771300001</v>
      </c>
      <c r="G4" s="3" t="s">
        <v>48</v>
      </c>
      <c r="H4" s="3">
        <v>2.18181818182E-2</v>
      </c>
      <c r="I4" s="3" t="s">
        <v>841</v>
      </c>
      <c r="J4" s="3" t="s">
        <v>841</v>
      </c>
      <c r="L4" s="3" t="s">
        <v>736</v>
      </c>
      <c r="M4" s="3">
        <v>1.03636363636E-2</v>
      </c>
      <c r="N4" s="3" t="s">
        <v>52</v>
      </c>
      <c r="AB4" s="37"/>
      <c r="AC4" s="37"/>
    </row>
    <row r="5" spans="1:47" x14ac:dyDescent="0.3">
      <c r="A5" s="3" t="s">
        <v>313</v>
      </c>
      <c r="B5" s="3" t="s">
        <v>64</v>
      </c>
      <c r="C5" s="4">
        <v>41981</v>
      </c>
      <c r="D5" s="3">
        <v>0.96051350915800005</v>
      </c>
      <c r="E5" s="3" t="s">
        <v>49</v>
      </c>
      <c r="F5" s="3">
        <v>0.52447136696700003</v>
      </c>
      <c r="G5" s="3" t="s">
        <v>48</v>
      </c>
      <c r="H5" s="3">
        <v>2.6666666666699999E-2</v>
      </c>
      <c r="I5" s="3" t="s">
        <v>843</v>
      </c>
      <c r="J5" s="3" t="s">
        <v>843</v>
      </c>
      <c r="L5" s="3" t="s">
        <v>742</v>
      </c>
      <c r="M5" s="3">
        <v>1.2666666666700001E-2</v>
      </c>
      <c r="N5" s="3" t="s">
        <v>52</v>
      </c>
      <c r="AB5" s="37"/>
      <c r="AC5" s="37"/>
    </row>
    <row r="6" spans="1:47" x14ac:dyDescent="0.3">
      <c r="A6" s="3" t="s">
        <v>318</v>
      </c>
      <c r="B6" s="3" t="s">
        <v>43</v>
      </c>
      <c r="C6" s="4">
        <v>41989</v>
      </c>
      <c r="D6" s="3">
        <v>0.91049292761900003</v>
      </c>
      <c r="E6" s="3" t="s">
        <v>49</v>
      </c>
      <c r="F6" s="3">
        <v>0.55631743765300001</v>
      </c>
      <c r="G6" s="3" t="s">
        <v>48</v>
      </c>
      <c r="H6" s="3">
        <v>1.04347826087E-2</v>
      </c>
      <c r="I6" s="3" t="s">
        <v>844</v>
      </c>
      <c r="J6" s="3" t="s">
        <v>845</v>
      </c>
      <c r="K6" s="3" t="s">
        <v>846</v>
      </c>
      <c r="L6" s="3" t="s">
        <v>744</v>
      </c>
      <c r="M6" s="3">
        <v>4.9565217391299996E-3</v>
      </c>
      <c r="N6" s="3" t="s">
        <v>738</v>
      </c>
      <c r="AB6" s="37"/>
      <c r="AC6" s="37"/>
    </row>
    <row r="7" spans="1:47" x14ac:dyDescent="0.3">
      <c r="A7" s="3" t="s">
        <v>320</v>
      </c>
      <c r="B7" s="3" t="s">
        <v>43</v>
      </c>
      <c r="C7" s="4">
        <v>41992</v>
      </c>
      <c r="D7" s="3">
        <v>0.81524622303500005</v>
      </c>
      <c r="E7" s="3" t="s">
        <v>49</v>
      </c>
      <c r="F7" s="3">
        <v>0.87819688690300002</v>
      </c>
      <c r="G7" s="3" t="s">
        <v>48</v>
      </c>
      <c r="H7" s="3">
        <v>0.01</v>
      </c>
      <c r="I7" s="3" t="s">
        <v>847</v>
      </c>
      <c r="J7" s="3" t="s">
        <v>848</v>
      </c>
      <c r="K7" s="3" t="s">
        <v>849</v>
      </c>
      <c r="L7" s="3" t="s">
        <v>745</v>
      </c>
      <c r="M7" s="3">
        <v>4.7499999999999999E-3</v>
      </c>
      <c r="N7" s="3" t="s">
        <v>738</v>
      </c>
      <c r="AB7" s="37"/>
      <c r="AC7" s="37"/>
    </row>
    <row r="8" spans="1:47" x14ac:dyDescent="0.3">
      <c r="A8" s="3" t="s">
        <v>332</v>
      </c>
      <c r="B8" s="3" t="s">
        <v>43</v>
      </c>
      <c r="C8" s="4">
        <v>42040</v>
      </c>
      <c r="D8" s="3">
        <v>0.384541002405</v>
      </c>
      <c r="E8" s="3" t="s">
        <v>104</v>
      </c>
      <c r="F8" s="3">
        <v>0.58275711753399995</v>
      </c>
      <c r="G8" s="3" t="s">
        <v>48</v>
      </c>
      <c r="H8" s="3">
        <v>1.26315789474E-2</v>
      </c>
      <c r="I8" s="3" t="s">
        <v>858</v>
      </c>
      <c r="J8" s="3" t="s">
        <v>858</v>
      </c>
      <c r="L8" s="3" t="s">
        <v>749</v>
      </c>
      <c r="M8" s="3">
        <v>6.0000000000000001E-3</v>
      </c>
      <c r="N8" s="3" t="s">
        <v>52</v>
      </c>
      <c r="AB8" s="37"/>
      <c r="AC8" s="37"/>
    </row>
    <row r="9" spans="1:47" x14ac:dyDescent="0.3">
      <c r="A9" s="3" t="s">
        <v>368</v>
      </c>
      <c r="B9" s="3" t="s">
        <v>64</v>
      </c>
      <c r="C9" s="4">
        <v>42159</v>
      </c>
      <c r="D9" s="3">
        <v>0.96059812023699997</v>
      </c>
      <c r="E9" s="3" t="s">
        <v>49</v>
      </c>
      <c r="F9" s="3">
        <v>0.76195224892000002</v>
      </c>
      <c r="G9" s="3" t="s">
        <v>48</v>
      </c>
      <c r="H9" s="3">
        <v>0.02</v>
      </c>
      <c r="I9" s="3" t="s">
        <v>869</v>
      </c>
      <c r="J9" s="3" t="s">
        <v>869</v>
      </c>
      <c r="L9" s="3" t="s">
        <v>770</v>
      </c>
      <c r="M9" s="3">
        <v>9.4999999999999998E-3</v>
      </c>
      <c r="N9" s="3" t="s">
        <v>52</v>
      </c>
    </row>
    <row r="10" spans="1:47" x14ac:dyDescent="0.3">
      <c r="A10" s="3" t="s">
        <v>370</v>
      </c>
      <c r="B10" s="3" t="s">
        <v>43</v>
      </c>
      <c r="C10" s="4">
        <v>42160</v>
      </c>
      <c r="D10" s="3">
        <v>0.96626116968700004</v>
      </c>
      <c r="E10" s="3" t="s">
        <v>49</v>
      </c>
      <c r="F10" s="3">
        <v>1.15297764526</v>
      </c>
      <c r="G10" s="3" t="s">
        <v>48</v>
      </c>
      <c r="H10" s="3">
        <v>0.02</v>
      </c>
      <c r="I10" s="3" t="s">
        <v>870</v>
      </c>
      <c r="J10" s="3" t="s">
        <v>871</v>
      </c>
      <c r="K10" s="3" t="s">
        <v>872</v>
      </c>
      <c r="L10" s="3" t="s">
        <v>771</v>
      </c>
      <c r="M10" s="3">
        <v>9.4999999999999998E-3</v>
      </c>
      <c r="N10" s="3" t="s">
        <v>52</v>
      </c>
      <c r="AB10" s="37"/>
    </row>
    <row r="11" spans="1:47" x14ac:dyDescent="0.3">
      <c r="A11" s="3" t="s">
        <v>382</v>
      </c>
      <c r="B11" s="3" t="s">
        <v>64</v>
      </c>
      <c r="C11" s="4">
        <v>42188</v>
      </c>
      <c r="D11" s="3">
        <v>0.96010898111999998</v>
      </c>
      <c r="E11" s="3" t="s">
        <v>49</v>
      </c>
      <c r="F11" s="3">
        <v>0.64377298194699994</v>
      </c>
      <c r="G11" s="3" t="s">
        <v>48</v>
      </c>
      <c r="H11" s="3">
        <v>0.02</v>
      </c>
      <c r="I11" s="3" t="s">
        <v>877</v>
      </c>
      <c r="J11" s="3" t="s">
        <v>877</v>
      </c>
      <c r="L11" s="3" t="s">
        <v>778</v>
      </c>
      <c r="M11" s="3">
        <v>9.4999999999999998E-3</v>
      </c>
      <c r="N11" s="3" t="s">
        <v>52</v>
      </c>
      <c r="AC11" s="37"/>
    </row>
    <row r="12" spans="1:47" x14ac:dyDescent="0.3">
      <c r="A12" s="3" t="s">
        <v>387</v>
      </c>
      <c r="B12" s="3" t="s">
        <v>43</v>
      </c>
      <c r="C12" s="4">
        <v>42212</v>
      </c>
      <c r="D12" s="3">
        <v>1.89485248023</v>
      </c>
      <c r="E12" s="3" t="s">
        <v>49</v>
      </c>
      <c r="F12" s="3">
        <v>0.60581165008500004</v>
      </c>
      <c r="G12" s="3" t="s">
        <v>48</v>
      </c>
      <c r="H12" s="3">
        <v>5.0000000000000001E-3</v>
      </c>
      <c r="I12" s="3" t="s">
        <v>54</v>
      </c>
      <c r="J12" s="3" t="s">
        <v>55</v>
      </c>
      <c r="K12" s="3" t="s">
        <v>55</v>
      </c>
      <c r="L12" s="3" t="s">
        <v>780</v>
      </c>
      <c r="M12" s="3">
        <v>2.3749999999999999E-3</v>
      </c>
      <c r="N12" s="3" t="s">
        <v>52</v>
      </c>
      <c r="AB12" s="37"/>
      <c r="AU12" s="3" t="s">
        <v>606</v>
      </c>
    </row>
    <row r="13" spans="1:47" x14ac:dyDescent="0.3">
      <c r="A13" s="3" t="s">
        <v>417</v>
      </c>
      <c r="B13" s="3" t="s">
        <v>64</v>
      </c>
      <c r="C13" s="4">
        <v>42285</v>
      </c>
      <c r="D13" s="3">
        <v>0.96309027729600005</v>
      </c>
      <c r="E13" s="3" t="s">
        <v>49</v>
      </c>
      <c r="F13" s="3">
        <v>1.2157597227100001</v>
      </c>
      <c r="G13" s="3" t="s">
        <v>48</v>
      </c>
      <c r="H13" s="3">
        <v>0.01</v>
      </c>
      <c r="I13" s="3" t="s">
        <v>890</v>
      </c>
      <c r="J13" s="3" t="s">
        <v>891</v>
      </c>
      <c r="K13" s="3" t="s">
        <v>892</v>
      </c>
      <c r="L13" s="3" t="s">
        <v>725</v>
      </c>
      <c r="M13" s="3">
        <v>4.7499999999999999E-3</v>
      </c>
      <c r="N13" s="3" t="s">
        <v>52</v>
      </c>
      <c r="AB13" s="37"/>
    </row>
    <row r="14" spans="1:47" x14ac:dyDescent="0.3">
      <c r="A14" s="3" t="s">
        <v>427</v>
      </c>
      <c r="B14" s="3" t="s">
        <v>43</v>
      </c>
      <c r="C14" s="4">
        <v>42307</v>
      </c>
      <c r="D14" s="3">
        <v>0.98457440226000004</v>
      </c>
      <c r="E14" s="3" t="s">
        <v>49</v>
      </c>
      <c r="F14" s="3">
        <v>0.50205928339700001</v>
      </c>
      <c r="G14" s="3" t="s">
        <v>48</v>
      </c>
      <c r="H14" s="3">
        <v>0.01</v>
      </c>
      <c r="I14" s="3" t="s">
        <v>897</v>
      </c>
      <c r="K14" s="3" t="s">
        <v>897</v>
      </c>
      <c r="L14" s="3" t="s">
        <v>804</v>
      </c>
      <c r="M14" s="3">
        <v>4.7499999999999999E-3</v>
      </c>
      <c r="N14" s="3" t="s">
        <v>52</v>
      </c>
      <c r="AB14" s="37"/>
      <c r="AC14" s="37"/>
    </row>
    <row r="15" spans="1:47" x14ac:dyDescent="0.3">
      <c r="A15" s="3" t="s">
        <v>428</v>
      </c>
      <c r="B15" s="3" t="s">
        <v>64</v>
      </c>
      <c r="C15" s="4">
        <v>42307</v>
      </c>
      <c r="D15" s="3">
        <v>0.96267057218999996</v>
      </c>
      <c r="E15" s="3" t="s">
        <v>49</v>
      </c>
      <c r="F15" s="3">
        <v>0.50916715242099997</v>
      </c>
      <c r="G15" s="3" t="s">
        <v>48</v>
      </c>
      <c r="H15" s="3">
        <v>0.02</v>
      </c>
      <c r="I15" s="3" t="s">
        <v>898</v>
      </c>
      <c r="K15" s="3" t="s">
        <v>898</v>
      </c>
      <c r="L15" s="3" t="s">
        <v>805</v>
      </c>
      <c r="M15" s="3">
        <v>9.4999999999999998E-3</v>
      </c>
      <c r="N15" s="3" t="s">
        <v>52</v>
      </c>
      <c r="AB15" s="37"/>
      <c r="AC15" s="37"/>
    </row>
    <row r="16" spans="1:47" x14ac:dyDescent="0.3">
      <c r="A16" s="3" t="s">
        <v>430</v>
      </c>
      <c r="B16" s="3" t="s">
        <v>64</v>
      </c>
      <c r="C16" s="4">
        <v>42313</v>
      </c>
      <c r="D16" s="3">
        <v>0.97853629099200001</v>
      </c>
      <c r="E16" s="3" t="s">
        <v>49</v>
      </c>
      <c r="F16" s="3">
        <v>1.77251741407</v>
      </c>
      <c r="G16" s="3" t="s">
        <v>48</v>
      </c>
      <c r="H16" s="3">
        <v>0.01</v>
      </c>
      <c r="I16" s="3" t="s">
        <v>900</v>
      </c>
      <c r="K16" s="3" t="s">
        <v>900</v>
      </c>
      <c r="L16" s="3" t="s">
        <v>807</v>
      </c>
      <c r="M16" s="3">
        <v>4.7499999999999999E-3</v>
      </c>
      <c r="N16" s="3" t="s">
        <v>52</v>
      </c>
      <c r="AB16" s="37"/>
      <c r="AC16" s="37"/>
    </row>
    <row r="17" spans="1:29" x14ac:dyDescent="0.3">
      <c r="A17" s="3" t="s">
        <v>433</v>
      </c>
      <c r="B17" s="3" t="s">
        <v>43</v>
      </c>
      <c r="C17" s="4">
        <v>42325</v>
      </c>
      <c r="D17" s="3">
        <v>0.98042787574300005</v>
      </c>
      <c r="E17" s="3" t="s">
        <v>49</v>
      </c>
      <c r="F17" s="3">
        <v>0.51278856116899996</v>
      </c>
      <c r="G17" s="3" t="s">
        <v>48</v>
      </c>
      <c r="H17" s="3">
        <v>0.01</v>
      </c>
      <c r="I17" s="3" t="s">
        <v>901</v>
      </c>
      <c r="K17" s="3" t="s">
        <v>901</v>
      </c>
      <c r="L17" s="3" t="s">
        <v>809</v>
      </c>
      <c r="M17" s="3">
        <v>4.7499999999999999E-3</v>
      </c>
      <c r="N17" s="3" t="s">
        <v>738</v>
      </c>
      <c r="AB17" s="37"/>
    </row>
    <row r="18" spans="1:29" x14ac:dyDescent="0.3">
      <c r="A18" s="3" t="s">
        <v>435</v>
      </c>
      <c r="B18" s="3" t="s">
        <v>64</v>
      </c>
      <c r="C18" s="4">
        <v>42325</v>
      </c>
      <c r="D18" s="3">
        <v>0.96859924866900005</v>
      </c>
      <c r="E18" s="3" t="s">
        <v>49</v>
      </c>
      <c r="F18" s="3">
        <v>0.56160824554699995</v>
      </c>
      <c r="G18" s="3" t="s">
        <v>48</v>
      </c>
      <c r="H18" s="3">
        <v>0.01</v>
      </c>
      <c r="I18" s="3" t="s">
        <v>902</v>
      </c>
      <c r="J18" s="3" t="s">
        <v>903</v>
      </c>
      <c r="K18" s="3" t="s">
        <v>904</v>
      </c>
      <c r="L18" s="3" t="s">
        <v>810</v>
      </c>
      <c r="M18" s="3">
        <v>4.7499999999999999E-3</v>
      </c>
      <c r="N18" s="3" t="s">
        <v>738</v>
      </c>
      <c r="AB18" s="37"/>
    </row>
    <row r="19" spans="1:29" x14ac:dyDescent="0.3">
      <c r="A19" s="3" t="s">
        <v>437</v>
      </c>
      <c r="B19" s="3" t="s">
        <v>64</v>
      </c>
      <c r="C19" s="4">
        <v>42333</v>
      </c>
      <c r="D19" s="3">
        <v>0.93407100290300005</v>
      </c>
      <c r="E19" s="3" t="s">
        <v>49</v>
      </c>
      <c r="F19" s="3">
        <v>1.79775755449</v>
      </c>
      <c r="G19" s="3" t="s">
        <v>48</v>
      </c>
      <c r="H19" s="3">
        <v>0.01</v>
      </c>
      <c r="I19" s="3" t="s">
        <v>905</v>
      </c>
      <c r="J19" s="3" t="s">
        <v>906</v>
      </c>
      <c r="K19" s="3" t="s">
        <v>907</v>
      </c>
      <c r="L19" s="3" t="s">
        <v>726</v>
      </c>
      <c r="M19" s="3">
        <v>4.7499999999999999E-3</v>
      </c>
      <c r="N19" s="3" t="s">
        <v>52</v>
      </c>
    </row>
    <row r="20" spans="1:29" x14ac:dyDescent="0.3">
      <c r="A20" s="3" t="s">
        <v>440</v>
      </c>
      <c r="B20" s="3" t="s">
        <v>43</v>
      </c>
      <c r="C20" s="4">
        <v>42335</v>
      </c>
      <c r="D20" s="3">
        <v>0.96007602035600004</v>
      </c>
      <c r="E20" s="3" t="s">
        <v>49</v>
      </c>
      <c r="F20" s="3">
        <v>0.567389936481</v>
      </c>
      <c r="G20" s="3" t="s">
        <v>48</v>
      </c>
      <c r="H20" s="3">
        <v>0.02</v>
      </c>
      <c r="I20" s="3" t="s">
        <v>909</v>
      </c>
      <c r="J20" s="3" t="s">
        <v>909</v>
      </c>
      <c r="L20" s="3" t="s">
        <v>813</v>
      </c>
      <c r="M20" s="3">
        <v>9.4999999999999998E-3</v>
      </c>
      <c r="N20" s="3" t="s">
        <v>52</v>
      </c>
    </row>
    <row r="21" spans="1:29" x14ac:dyDescent="0.3">
      <c r="A21" s="3" t="s">
        <v>441</v>
      </c>
      <c r="B21" s="3" t="s">
        <v>64</v>
      </c>
      <c r="C21" s="4">
        <v>42339</v>
      </c>
      <c r="D21" s="3">
        <v>0.98529720407499999</v>
      </c>
      <c r="E21" s="3" t="s">
        <v>49</v>
      </c>
      <c r="F21" s="3">
        <v>1.8796061451199999</v>
      </c>
      <c r="G21" s="3" t="s">
        <v>48</v>
      </c>
      <c r="H21" s="3">
        <v>0.01</v>
      </c>
      <c r="I21" s="3" t="s">
        <v>910</v>
      </c>
      <c r="J21" s="3" t="s">
        <v>911</v>
      </c>
      <c r="K21" s="3" t="s">
        <v>907</v>
      </c>
      <c r="L21" s="3" t="s">
        <v>727</v>
      </c>
      <c r="M21" s="3">
        <v>4.7499999999999999E-3</v>
      </c>
      <c r="N21" s="3" t="s">
        <v>52</v>
      </c>
      <c r="AB21" s="37"/>
    </row>
    <row r="22" spans="1:29" x14ac:dyDescent="0.3">
      <c r="A22" s="3" t="s">
        <v>445</v>
      </c>
      <c r="B22" s="3" t="s">
        <v>43</v>
      </c>
      <c r="C22" s="4">
        <v>42354</v>
      </c>
      <c r="D22" s="3">
        <v>0.98814634272000001</v>
      </c>
      <c r="E22" s="3" t="s">
        <v>49</v>
      </c>
      <c r="F22" s="3">
        <v>0.58674420913299996</v>
      </c>
      <c r="G22" s="3" t="s">
        <v>48</v>
      </c>
      <c r="H22" s="3">
        <v>0.01</v>
      </c>
      <c r="I22" s="3" t="s">
        <v>914</v>
      </c>
      <c r="J22" s="3" t="s">
        <v>915</v>
      </c>
      <c r="K22" s="3" t="s">
        <v>916</v>
      </c>
      <c r="L22" s="3" t="s">
        <v>817</v>
      </c>
      <c r="M22" s="3">
        <v>4.7499999999999999E-3</v>
      </c>
      <c r="N22" s="3" t="s">
        <v>52</v>
      </c>
      <c r="AB22" s="37"/>
    </row>
    <row r="23" spans="1:29" x14ac:dyDescent="0.3">
      <c r="A23" s="3" t="s">
        <v>451</v>
      </c>
      <c r="B23" s="3" t="s">
        <v>64</v>
      </c>
      <c r="C23" s="4">
        <v>42361</v>
      </c>
      <c r="D23" s="3">
        <v>0.969954885484</v>
      </c>
      <c r="E23" s="3" t="s">
        <v>49</v>
      </c>
      <c r="F23" s="3">
        <v>0.61330388464399999</v>
      </c>
      <c r="G23" s="3" t="s">
        <v>48</v>
      </c>
      <c r="H23" s="3">
        <v>0.02</v>
      </c>
      <c r="I23" s="3" t="s">
        <v>917</v>
      </c>
      <c r="K23" s="3" t="s">
        <v>917</v>
      </c>
      <c r="L23" s="3" t="s">
        <v>820</v>
      </c>
      <c r="M23" s="3">
        <v>9.4999999999999998E-3</v>
      </c>
      <c r="N23" s="3" t="s">
        <v>52</v>
      </c>
      <c r="AB23" s="37"/>
      <c r="AC23" s="37"/>
    </row>
    <row r="24" spans="1:29" x14ac:dyDescent="0.3">
      <c r="A24" s="3" t="s">
        <v>455</v>
      </c>
      <c r="B24" s="3" t="s">
        <v>43</v>
      </c>
      <c r="C24" s="4">
        <v>42383</v>
      </c>
      <c r="D24" s="3">
        <v>0.97369406775199996</v>
      </c>
      <c r="E24" s="3" t="s">
        <v>49</v>
      </c>
      <c r="F24" s="3">
        <v>0.52374545564099995</v>
      </c>
      <c r="G24" s="3" t="s">
        <v>48</v>
      </c>
      <c r="H24" s="3">
        <v>0.02</v>
      </c>
      <c r="I24" s="3" t="s">
        <v>920</v>
      </c>
      <c r="J24" s="3" t="s">
        <v>920</v>
      </c>
      <c r="L24" s="3" t="s">
        <v>824</v>
      </c>
      <c r="M24" s="3">
        <v>9.4999999999999998E-3</v>
      </c>
      <c r="N24" s="3" t="s">
        <v>52</v>
      </c>
    </row>
    <row r="25" spans="1:29" x14ac:dyDescent="0.3">
      <c r="A25" s="3" t="s">
        <v>462</v>
      </c>
      <c r="B25" s="3" t="s">
        <v>64</v>
      </c>
      <c r="C25" s="4">
        <v>42406</v>
      </c>
      <c r="D25" s="3">
        <v>2.4044991042399999E-3</v>
      </c>
      <c r="E25" s="3" t="s">
        <v>104</v>
      </c>
      <c r="F25" s="3">
        <v>0.80948108908000005</v>
      </c>
      <c r="G25" s="3" t="s">
        <v>48</v>
      </c>
      <c r="H25" s="3">
        <v>1.1428571428599999E-2</v>
      </c>
      <c r="I25" s="3" t="s">
        <v>923</v>
      </c>
      <c r="J25" s="3" t="s">
        <v>923</v>
      </c>
      <c r="K25" s="3" t="s">
        <v>924</v>
      </c>
      <c r="L25" s="3" t="s">
        <v>51</v>
      </c>
      <c r="M25" s="3">
        <v>5.4285714285699999E-3</v>
      </c>
      <c r="N25" s="3" t="s">
        <v>56</v>
      </c>
      <c r="AB25" s="37"/>
      <c r="AC25" s="37"/>
    </row>
    <row r="26" spans="1:29" x14ac:dyDescent="0.3">
      <c r="A26" s="3" t="s">
        <v>466</v>
      </c>
      <c r="B26" s="3" t="s">
        <v>43</v>
      </c>
      <c r="C26" s="4">
        <v>42416</v>
      </c>
      <c r="D26" s="3">
        <v>0.99074576182999996</v>
      </c>
      <c r="E26" s="3" t="s">
        <v>49</v>
      </c>
      <c r="F26" s="3">
        <v>0.51285146147600003</v>
      </c>
      <c r="G26" s="3" t="s">
        <v>48</v>
      </c>
      <c r="H26" s="3">
        <v>0.01</v>
      </c>
      <c r="I26" s="3" t="s">
        <v>925</v>
      </c>
      <c r="K26" s="3" t="s">
        <v>925</v>
      </c>
      <c r="L26" s="3" t="s">
        <v>831</v>
      </c>
      <c r="M26" s="3">
        <v>4.7499999999999999E-3</v>
      </c>
      <c r="N26" s="3" t="s">
        <v>52</v>
      </c>
      <c r="AB26" s="37"/>
      <c r="AC26" s="37"/>
    </row>
    <row r="27" spans="1:29" x14ac:dyDescent="0.3">
      <c r="A27" s="3" t="s">
        <v>471</v>
      </c>
      <c r="B27" s="3" t="s">
        <v>43</v>
      </c>
      <c r="C27" s="4">
        <v>42423</v>
      </c>
      <c r="D27" s="3">
        <v>0.98773574237700001</v>
      </c>
      <c r="E27" s="3" t="s">
        <v>49</v>
      </c>
      <c r="F27" s="3">
        <v>1.88616118272</v>
      </c>
      <c r="G27" s="3" t="s">
        <v>48</v>
      </c>
      <c r="H27" s="3">
        <v>0.01</v>
      </c>
      <c r="I27" s="3" t="s">
        <v>927</v>
      </c>
      <c r="J27" s="3" t="s">
        <v>928</v>
      </c>
      <c r="K27" s="3" t="s">
        <v>929</v>
      </c>
      <c r="L27" s="3" t="s">
        <v>728</v>
      </c>
      <c r="M27" s="3">
        <v>4.7499999999999999E-3</v>
      </c>
      <c r="N27" s="3" t="s">
        <v>52</v>
      </c>
      <c r="AB27" s="37"/>
      <c r="AC27" s="37"/>
    </row>
    <row r="28" spans="1:29" x14ac:dyDescent="0.3">
      <c r="C28" s="4"/>
      <c r="AB28" s="37"/>
    </row>
    <row r="29" spans="1:29" x14ac:dyDescent="0.3">
      <c r="G29" s="3">
        <f>COUNTIF(G2:G28,"yes")</f>
        <v>26</v>
      </c>
    </row>
    <row r="37" spans="3:29" x14ac:dyDescent="0.3">
      <c r="C37" s="4"/>
      <c r="AB37" s="37"/>
    </row>
    <row r="38" spans="3:29" x14ac:dyDescent="0.3">
      <c r="C38" s="4"/>
    </row>
    <row r="39" spans="3:29" x14ac:dyDescent="0.3">
      <c r="C39" s="4"/>
      <c r="AB39" s="37"/>
    </row>
    <row r="40" spans="3:29" x14ac:dyDescent="0.3">
      <c r="C40" s="4"/>
      <c r="AB40" s="37"/>
      <c r="AC40" s="37"/>
    </row>
    <row r="41" spans="3:29" x14ac:dyDescent="0.3">
      <c r="C41" s="4"/>
      <c r="AC41" s="37"/>
    </row>
  </sheetData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C32" zoomScale="75" zoomScaleNormal="75" workbookViewId="0">
      <selection activeCell="I47" sqref="I47:M60"/>
    </sheetView>
  </sheetViews>
  <sheetFormatPr defaultRowHeight="14.4" x14ac:dyDescent="0.3"/>
  <cols>
    <col min="1" max="1" width="41.88671875" style="3" bestFit="1" customWidth="1"/>
    <col min="2" max="2" width="39.109375" style="3" bestFit="1" customWidth="1"/>
    <col min="9" max="9" width="10.44140625" bestFit="1" customWidth="1"/>
    <col min="10" max="10" width="22.21875" bestFit="1" customWidth="1"/>
  </cols>
  <sheetData>
    <row r="1" spans="1:6" x14ac:dyDescent="0.3">
      <c r="A1" s="3" t="s">
        <v>938</v>
      </c>
      <c r="B1" s="3" t="s">
        <v>939</v>
      </c>
      <c r="C1" t="s">
        <v>719</v>
      </c>
      <c r="D1" t="s">
        <v>720</v>
      </c>
      <c r="E1" t="s">
        <v>721</v>
      </c>
      <c r="F1" t="s">
        <v>722</v>
      </c>
    </row>
    <row r="2" spans="1:6" x14ac:dyDescent="0.3">
      <c r="A2" s="3" t="s">
        <v>275</v>
      </c>
      <c r="C2">
        <f>IF(AND(A2="",B2&lt;&gt;""),1,0)</f>
        <v>0</v>
      </c>
      <c r="D2">
        <f>IF(AND(B2="",A2&lt;&gt;""),1,0)</f>
        <v>1</v>
      </c>
      <c r="E2">
        <f>IF(AND(A2&lt;&gt;"",B2&lt;&gt;""),1,0)</f>
        <v>0</v>
      </c>
    </row>
    <row r="3" spans="1:6" x14ac:dyDescent="0.3">
      <c r="A3" s="3" t="s">
        <v>278</v>
      </c>
      <c r="C3">
        <f t="shared" ref="C3:C44" si="0">IF(AND(A3="",B3&lt;&gt;""),1,0)</f>
        <v>0</v>
      </c>
      <c r="D3">
        <f t="shared" ref="D3:D44" si="1">IF(AND(B3="",A3&lt;&gt;""),1,0)</f>
        <v>1</v>
      </c>
      <c r="E3">
        <f t="shared" ref="E3:E44" si="2">IF(AND(A3&lt;&gt;"",B3&lt;&gt;""),1,0)</f>
        <v>0</v>
      </c>
    </row>
    <row r="4" spans="1:6" x14ac:dyDescent="0.3">
      <c r="A4" s="3" t="s">
        <v>280</v>
      </c>
      <c r="B4" s="3" t="s">
        <v>280</v>
      </c>
      <c r="C4">
        <f t="shared" si="0"/>
        <v>0</v>
      </c>
      <c r="D4">
        <f t="shared" si="1"/>
        <v>0</v>
      </c>
      <c r="E4">
        <f t="shared" si="2"/>
        <v>1</v>
      </c>
    </row>
    <row r="5" spans="1:6" x14ac:dyDescent="0.3">
      <c r="B5" s="3" t="s">
        <v>288</v>
      </c>
      <c r="C5">
        <f t="shared" si="0"/>
        <v>1</v>
      </c>
      <c r="D5">
        <f t="shared" si="1"/>
        <v>0</v>
      </c>
      <c r="E5">
        <f t="shared" si="2"/>
        <v>0</v>
      </c>
    </row>
    <row r="6" spans="1:6" x14ac:dyDescent="0.3">
      <c r="B6" s="3" t="s">
        <v>303</v>
      </c>
      <c r="C6">
        <f t="shared" si="0"/>
        <v>1</v>
      </c>
      <c r="D6">
        <f t="shared" si="1"/>
        <v>0</v>
      </c>
      <c r="E6">
        <f t="shared" si="2"/>
        <v>0</v>
      </c>
    </row>
    <row r="7" spans="1:6" x14ac:dyDescent="0.3">
      <c r="A7" s="3" t="s">
        <v>282</v>
      </c>
      <c r="C7">
        <f t="shared" si="0"/>
        <v>0</v>
      </c>
      <c r="D7">
        <f t="shared" si="1"/>
        <v>1</v>
      </c>
      <c r="E7">
        <f t="shared" si="2"/>
        <v>0</v>
      </c>
    </row>
    <row r="8" spans="1:6" x14ac:dyDescent="0.3">
      <c r="B8" s="3" t="s">
        <v>313</v>
      </c>
      <c r="C8">
        <f t="shared" si="0"/>
        <v>1</v>
      </c>
      <c r="D8">
        <f t="shared" si="1"/>
        <v>0</v>
      </c>
      <c r="E8">
        <f t="shared" si="2"/>
        <v>0</v>
      </c>
    </row>
    <row r="9" spans="1:6" x14ac:dyDescent="0.3">
      <c r="A9" s="3" t="s">
        <v>318</v>
      </c>
      <c r="B9" s="3" t="s">
        <v>318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6" x14ac:dyDescent="0.3">
      <c r="A10" s="3" t="s">
        <v>320</v>
      </c>
      <c r="B10" s="3" t="s">
        <v>320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6" x14ac:dyDescent="0.3">
      <c r="A11" s="3" t="s">
        <v>323</v>
      </c>
      <c r="C11">
        <f t="shared" si="0"/>
        <v>0</v>
      </c>
      <c r="D11">
        <f t="shared" si="1"/>
        <v>1</v>
      </c>
      <c r="E11">
        <f t="shared" si="2"/>
        <v>0</v>
      </c>
    </row>
    <row r="12" spans="1:6" x14ac:dyDescent="0.3">
      <c r="A12" s="3" t="s">
        <v>326</v>
      </c>
      <c r="C12">
        <f t="shared" si="0"/>
        <v>0</v>
      </c>
      <c r="D12">
        <f t="shared" si="1"/>
        <v>1</v>
      </c>
      <c r="E12">
        <f t="shared" si="2"/>
        <v>0</v>
      </c>
    </row>
    <row r="13" spans="1:6" x14ac:dyDescent="0.3">
      <c r="A13" s="3" t="s">
        <v>329</v>
      </c>
      <c r="C13">
        <f t="shared" si="0"/>
        <v>0</v>
      </c>
      <c r="D13">
        <f t="shared" si="1"/>
        <v>1</v>
      </c>
      <c r="E13">
        <f t="shared" si="2"/>
        <v>0</v>
      </c>
    </row>
    <row r="14" spans="1:6" x14ac:dyDescent="0.3">
      <c r="B14" s="3" t="s">
        <v>332</v>
      </c>
      <c r="C14">
        <f t="shared" si="0"/>
        <v>1</v>
      </c>
      <c r="D14">
        <f t="shared" si="1"/>
        <v>0</v>
      </c>
      <c r="E14">
        <f t="shared" si="2"/>
        <v>0</v>
      </c>
    </row>
    <row r="15" spans="1:6" x14ac:dyDescent="0.3">
      <c r="A15" s="3" t="s">
        <v>345</v>
      </c>
      <c r="C15">
        <f t="shared" si="0"/>
        <v>0</v>
      </c>
      <c r="D15">
        <f t="shared" si="1"/>
        <v>1</v>
      </c>
      <c r="E15">
        <f t="shared" si="2"/>
        <v>0</v>
      </c>
    </row>
    <row r="16" spans="1:6" x14ac:dyDescent="0.3">
      <c r="A16" s="3" t="s">
        <v>347</v>
      </c>
      <c r="C16">
        <f t="shared" si="0"/>
        <v>0</v>
      </c>
      <c r="D16">
        <f t="shared" si="1"/>
        <v>1</v>
      </c>
      <c r="E16">
        <f t="shared" si="2"/>
        <v>0</v>
      </c>
    </row>
    <row r="17" spans="1:5" x14ac:dyDescent="0.3">
      <c r="A17" s="3" t="s">
        <v>357</v>
      </c>
      <c r="C17">
        <f t="shared" si="0"/>
        <v>0</v>
      </c>
      <c r="D17">
        <f t="shared" si="1"/>
        <v>1</v>
      </c>
      <c r="E17">
        <f t="shared" si="2"/>
        <v>0</v>
      </c>
    </row>
    <row r="18" spans="1:5" x14ac:dyDescent="0.3">
      <c r="A18" s="3" t="s">
        <v>361</v>
      </c>
      <c r="C18">
        <f t="shared" si="0"/>
        <v>0</v>
      </c>
      <c r="D18">
        <f t="shared" si="1"/>
        <v>1</v>
      </c>
      <c r="E18">
        <f t="shared" si="2"/>
        <v>0</v>
      </c>
    </row>
    <row r="19" spans="1:5" x14ac:dyDescent="0.3">
      <c r="A19" s="3" t="s">
        <v>363</v>
      </c>
      <c r="C19">
        <f t="shared" si="0"/>
        <v>0</v>
      </c>
      <c r="D19">
        <f t="shared" si="1"/>
        <v>1</v>
      </c>
      <c r="E19">
        <f t="shared" si="2"/>
        <v>0</v>
      </c>
    </row>
    <row r="20" spans="1:5" x14ac:dyDescent="0.3">
      <c r="B20" s="3" t="s">
        <v>368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5" x14ac:dyDescent="0.3">
      <c r="A21" s="3" t="s">
        <v>370</v>
      </c>
      <c r="B21" s="3" t="s">
        <v>370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3">
      <c r="A22" s="3" t="s">
        <v>372</v>
      </c>
      <c r="C22">
        <f t="shared" si="0"/>
        <v>0</v>
      </c>
      <c r="D22">
        <f t="shared" si="1"/>
        <v>1</v>
      </c>
      <c r="E22">
        <f t="shared" si="2"/>
        <v>0</v>
      </c>
    </row>
    <row r="23" spans="1:5" x14ac:dyDescent="0.3">
      <c r="A23" s="3" t="s">
        <v>382</v>
      </c>
      <c r="B23" s="3" t="s">
        <v>382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3">
      <c r="A24" s="3" t="s">
        <v>408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5" x14ac:dyDescent="0.3">
      <c r="B25" s="3" t="s">
        <v>387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5" x14ac:dyDescent="0.3">
      <c r="A26" s="3" t="s">
        <v>412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5" x14ac:dyDescent="0.3">
      <c r="A27" s="3" t="s">
        <v>417</v>
      </c>
      <c r="B27" s="3" t="s">
        <v>417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3">
      <c r="A28" s="3" t="s">
        <v>420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5" x14ac:dyDescent="0.3">
      <c r="B29" s="3" t="s">
        <v>427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5" x14ac:dyDescent="0.3">
      <c r="B30" s="3" t="s">
        <v>428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5" x14ac:dyDescent="0.3">
      <c r="A31" s="3" t="s">
        <v>430</v>
      </c>
      <c r="B31" s="3" t="s">
        <v>430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3">
      <c r="B32" s="3" t="s">
        <v>433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11" x14ac:dyDescent="0.3">
      <c r="A33" s="3" t="s">
        <v>435</v>
      </c>
      <c r="B33" s="3" t="s">
        <v>435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11" x14ac:dyDescent="0.3">
      <c r="A34" s="3" t="s">
        <v>437</v>
      </c>
      <c r="B34" s="3" t="s">
        <v>437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11" x14ac:dyDescent="0.3">
      <c r="A35" s="3" t="s">
        <v>440</v>
      </c>
      <c r="B35" s="3" t="s">
        <v>440</v>
      </c>
      <c r="C35">
        <f t="shared" si="0"/>
        <v>0</v>
      </c>
      <c r="D35">
        <f t="shared" si="1"/>
        <v>0</v>
      </c>
      <c r="E35">
        <f t="shared" si="2"/>
        <v>1</v>
      </c>
    </row>
    <row r="36" spans="1:11" x14ac:dyDescent="0.3">
      <c r="A36" s="3" t="s">
        <v>441</v>
      </c>
      <c r="B36" s="3" t="s">
        <v>441</v>
      </c>
      <c r="C36">
        <f t="shared" si="0"/>
        <v>0</v>
      </c>
      <c r="D36">
        <f t="shared" si="1"/>
        <v>0</v>
      </c>
      <c r="E36">
        <f t="shared" si="2"/>
        <v>1</v>
      </c>
    </row>
    <row r="37" spans="1:11" x14ac:dyDescent="0.3">
      <c r="A37" s="3" t="s">
        <v>445</v>
      </c>
      <c r="B37" s="3" t="s">
        <v>445</v>
      </c>
      <c r="C37">
        <f t="shared" si="0"/>
        <v>0</v>
      </c>
      <c r="D37">
        <f t="shared" si="1"/>
        <v>0</v>
      </c>
      <c r="E37">
        <f t="shared" si="2"/>
        <v>1</v>
      </c>
    </row>
    <row r="38" spans="1:11" x14ac:dyDescent="0.3">
      <c r="A38" s="3" t="s">
        <v>447</v>
      </c>
      <c r="C38">
        <f t="shared" si="0"/>
        <v>0</v>
      </c>
      <c r="D38">
        <f t="shared" si="1"/>
        <v>1</v>
      </c>
      <c r="E38">
        <f t="shared" si="2"/>
        <v>0</v>
      </c>
    </row>
    <row r="39" spans="1:11" x14ac:dyDescent="0.3">
      <c r="B39" s="3" t="s">
        <v>451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11" x14ac:dyDescent="0.3">
      <c r="B40" s="3" t="s">
        <v>455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11" x14ac:dyDescent="0.3">
      <c r="A41" s="3" t="s">
        <v>462</v>
      </c>
      <c r="B41" s="3" t="s">
        <v>462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11" x14ac:dyDescent="0.3">
      <c r="A42" s="3" t="s">
        <v>466</v>
      </c>
      <c r="B42" s="3" t="s">
        <v>466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11" x14ac:dyDescent="0.3">
      <c r="A43" s="3" t="s">
        <v>469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11" x14ac:dyDescent="0.3">
      <c r="A44" s="3" t="s">
        <v>471</v>
      </c>
      <c r="B44" s="3" t="s">
        <v>471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11" x14ac:dyDescent="0.3">
      <c r="C45">
        <f>SUM(C2:C44)</f>
        <v>11</v>
      </c>
      <c r="D45">
        <f t="shared" ref="D45:E45" si="3">SUM(D2:D44)</f>
        <v>17</v>
      </c>
      <c r="E45">
        <f t="shared" si="3"/>
        <v>15</v>
      </c>
      <c r="F45">
        <f>120-(SUM(C45:E45))</f>
        <v>77</v>
      </c>
    </row>
    <row r="47" spans="1:11" x14ac:dyDescent="0.3">
      <c r="I47" t="s">
        <v>940</v>
      </c>
      <c r="J47" t="s">
        <v>941</v>
      </c>
      <c r="K47">
        <f>C45</f>
        <v>11</v>
      </c>
    </row>
    <row r="48" spans="1:11" x14ac:dyDescent="0.3">
      <c r="E48">
        <f>SUM(C45:F45)</f>
        <v>120</v>
      </c>
      <c r="J48" t="s">
        <v>942</v>
      </c>
      <c r="K48">
        <f>D45</f>
        <v>17</v>
      </c>
    </row>
    <row r="49" spans="9:13" x14ac:dyDescent="0.3">
      <c r="J49" t="s">
        <v>943</v>
      </c>
      <c r="K49">
        <f>E45</f>
        <v>15</v>
      </c>
    </row>
    <row r="50" spans="9:13" x14ac:dyDescent="0.3">
      <c r="J50" t="s">
        <v>944</v>
      </c>
      <c r="K50">
        <f>F45</f>
        <v>77</v>
      </c>
    </row>
    <row r="51" spans="9:13" x14ac:dyDescent="0.3">
      <c r="J51" t="s">
        <v>945</v>
      </c>
      <c r="K51">
        <f>SUM(K47:K50)</f>
        <v>120</v>
      </c>
    </row>
    <row r="53" spans="9:13" x14ac:dyDescent="0.3">
      <c r="L53" t="s">
        <v>946</v>
      </c>
    </row>
    <row r="54" spans="9:13" x14ac:dyDescent="0.3">
      <c r="J54" t="s">
        <v>947</v>
      </c>
      <c r="K54">
        <f>(K49/(K49+K48))*100</f>
        <v>46.875</v>
      </c>
      <c r="L54">
        <v>29.09</v>
      </c>
      <c r="M54">
        <v>65.260000000000005</v>
      </c>
    </row>
    <row r="55" spans="9:13" x14ac:dyDescent="0.3">
      <c r="J55" t="s">
        <v>948</v>
      </c>
      <c r="K55">
        <f>(K50/(K50+K47))*100</f>
        <v>87.5</v>
      </c>
      <c r="L55">
        <v>78.73</v>
      </c>
      <c r="M55">
        <v>93.59</v>
      </c>
    </row>
    <row r="58" spans="9:13" x14ac:dyDescent="0.3">
      <c r="I58" t="s">
        <v>949</v>
      </c>
      <c r="J58">
        <f>(K49+K50)</f>
        <v>92</v>
      </c>
    </row>
    <row r="59" spans="9:13" x14ac:dyDescent="0.3">
      <c r="I59" t="s">
        <v>950</v>
      </c>
      <c r="J59">
        <f>K51-J58</f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75" zoomScaleNormal="75" workbookViewId="0">
      <selection sqref="A1:XFD1048576"/>
    </sheetView>
  </sheetViews>
  <sheetFormatPr defaultColWidth="9.109375" defaultRowHeight="14.4" x14ac:dyDescent="0.3"/>
  <cols>
    <col min="1" max="1" width="41.88671875" style="3" bestFit="1" customWidth="1"/>
    <col min="3" max="3" width="13.33203125" style="3" bestFit="1" customWidth="1"/>
    <col min="4" max="4" width="10.6640625" style="3" bestFit="1" customWidth="1"/>
    <col min="5" max="5" width="15.5546875" style="3" bestFit="1" customWidth="1"/>
    <col min="6" max="6" width="45.6640625" style="3" bestFit="1" customWidth="1"/>
    <col min="7" max="7" width="152.5546875" style="3" bestFit="1" customWidth="1"/>
    <col min="8" max="16384" width="9.109375" style="3"/>
  </cols>
  <sheetData>
    <row r="1" spans="1:7" x14ac:dyDescent="0.3">
      <c r="A1" s="3" t="s">
        <v>0</v>
      </c>
      <c r="C1" s="3" t="s">
        <v>1</v>
      </c>
      <c r="D1" s="3" t="s">
        <v>2</v>
      </c>
      <c r="E1" s="3" t="s">
        <v>252</v>
      </c>
      <c r="F1" s="3" t="s">
        <v>253</v>
      </c>
      <c r="G1" s="3" t="s">
        <v>254</v>
      </c>
    </row>
    <row r="2" spans="1:7" x14ac:dyDescent="0.3">
      <c r="A2" s="3" t="s">
        <v>255</v>
      </c>
      <c r="C2" s="3" t="s">
        <v>43</v>
      </c>
      <c r="D2" s="4">
        <v>41191</v>
      </c>
      <c r="E2" s="3" t="s">
        <v>256</v>
      </c>
      <c r="F2" s="3" t="s">
        <v>257</v>
      </c>
      <c r="G2" s="3" t="s">
        <v>258</v>
      </c>
    </row>
    <row r="3" spans="1:7" x14ac:dyDescent="0.3">
      <c r="A3" s="3" t="s">
        <v>259</v>
      </c>
      <c r="C3" s="3" t="s">
        <v>43</v>
      </c>
      <c r="D3" s="4">
        <v>41311</v>
      </c>
      <c r="E3" s="3" t="s">
        <v>256</v>
      </c>
      <c r="G3" s="3" t="s">
        <v>260</v>
      </c>
    </row>
    <row r="4" spans="1:7" x14ac:dyDescent="0.3">
      <c r="A4" s="3" t="s">
        <v>261</v>
      </c>
      <c r="C4" s="3" t="s">
        <v>43</v>
      </c>
      <c r="D4" s="4">
        <v>41443</v>
      </c>
      <c r="E4" s="3" t="s">
        <v>256</v>
      </c>
      <c r="G4" s="3" t="s">
        <v>262</v>
      </c>
    </row>
    <row r="5" spans="1:7" x14ac:dyDescent="0.3">
      <c r="A5" s="3" t="s">
        <v>263</v>
      </c>
      <c r="C5" s="3" t="s">
        <v>43</v>
      </c>
      <c r="D5" s="4">
        <v>41449</v>
      </c>
      <c r="E5" s="3" t="s">
        <v>264</v>
      </c>
      <c r="G5" s="3" t="s">
        <v>265</v>
      </c>
    </row>
    <row r="6" spans="1:7" x14ac:dyDescent="0.3">
      <c r="A6" s="3" t="s">
        <v>266</v>
      </c>
      <c r="C6" s="3" t="s">
        <v>43</v>
      </c>
      <c r="D6" s="4">
        <v>41467</v>
      </c>
      <c r="E6" s="3" t="s">
        <v>267</v>
      </c>
      <c r="F6" s="3" t="s">
        <v>268</v>
      </c>
      <c r="G6" s="3" t="s">
        <v>269</v>
      </c>
    </row>
    <row r="7" spans="1:7" x14ac:dyDescent="0.3">
      <c r="A7" s="3" t="s">
        <v>270</v>
      </c>
      <c r="C7" s="3" t="s">
        <v>43</v>
      </c>
      <c r="D7" s="4">
        <v>41503</v>
      </c>
      <c r="E7" s="3" t="s">
        <v>264</v>
      </c>
      <c r="F7" s="3" t="s">
        <v>271</v>
      </c>
    </row>
    <row r="8" spans="1:7" x14ac:dyDescent="0.3">
      <c r="A8" s="3" t="s">
        <v>272</v>
      </c>
      <c r="C8" s="3" t="s">
        <v>43</v>
      </c>
      <c r="D8" s="4">
        <v>41530</v>
      </c>
      <c r="E8" s="3" t="s">
        <v>264</v>
      </c>
      <c r="G8" s="3" t="s">
        <v>265</v>
      </c>
    </row>
    <row r="9" spans="1:7" x14ac:dyDescent="0.3">
      <c r="A9" s="3" t="s">
        <v>273</v>
      </c>
      <c r="C9" s="3" t="s">
        <v>43</v>
      </c>
      <c r="D9" s="4">
        <v>41533</v>
      </c>
      <c r="E9" s="3" t="s">
        <v>264</v>
      </c>
      <c r="F9" s="3" t="s">
        <v>274</v>
      </c>
    </row>
    <row r="10" spans="1:7" x14ac:dyDescent="0.3">
      <c r="A10" s="3" t="s">
        <v>275</v>
      </c>
      <c r="C10" s="3" t="s">
        <v>43</v>
      </c>
      <c r="D10" s="4">
        <v>41541</v>
      </c>
      <c r="E10" s="3" t="s">
        <v>256</v>
      </c>
      <c r="F10" s="3" t="s">
        <v>276</v>
      </c>
      <c r="G10" s="3" t="s">
        <v>277</v>
      </c>
    </row>
    <row r="11" spans="1:7" x14ac:dyDescent="0.3">
      <c r="A11" s="3" t="s">
        <v>278</v>
      </c>
      <c r="C11" s="3" t="s">
        <v>43</v>
      </c>
      <c r="D11" s="4">
        <v>41554</v>
      </c>
      <c r="E11" s="3" t="s">
        <v>267</v>
      </c>
      <c r="F11" s="3" t="s">
        <v>276</v>
      </c>
      <c r="G11" s="3" t="s">
        <v>279</v>
      </c>
    </row>
    <row r="12" spans="1:7" x14ac:dyDescent="0.3">
      <c r="A12" s="3" t="s">
        <v>280</v>
      </c>
      <c r="C12" s="3" t="s">
        <v>43</v>
      </c>
      <c r="D12" s="4">
        <v>41572</v>
      </c>
      <c r="E12" s="3" t="s">
        <v>264</v>
      </c>
      <c r="F12" s="3" t="s">
        <v>281</v>
      </c>
    </row>
    <row r="13" spans="1:7" x14ac:dyDescent="0.3">
      <c r="A13" s="3" t="s">
        <v>282</v>
      </c>
      <c r="C13" s="3" t="s">
        <v>43</v>
      </c>
      <c r="D13" s="4">
        <v>41677</v>
      </c>
      <c r="E13" s="3" t="s">
        <v>264</v>
      </c>
      <c r="F13" s="3" t="s">
        <v>276</v>
      </c>
      <c r="G13" s="3" t="s">
        <v>283</v>
      </c>
    </row>
    <row r="14" spans="1:7" x14ac:dyDescent="0.3">
      <c r="A14" s="3" t="s">
        <v>284</v>
      </c>
      <c r="C14" s="3" t="s">
        <v>43</v>
      </c>
      <c r="D14" s="4">
        <v>41753</v>
      </c>
      <c r="E14" s="3" t="s">
        <v>285</v>
      </c>
      <c r="F14" s="3" t="s">
        <v>286</v>
      </c>
      <c r="G14" s="3" t="s">
        <v>287</v>
      </c>
    </row>
    <row r="15" spans="1:7" x14ac:dyDescent="0.3">
      <c r="A15" s="3" t="s">
        <v>288</v>
      </c>
      <c r="C15" s="3" t="s">
        <v>43</v>
      </c>
      <c r="D15" s="4">
        <v>41773</v>
      </c>
      <c r="E15" s="3" t="s">
        <v>256</v>
      </c>
      <c r="F15" s="3" t="s">
        <v>289</v>
      </c>
      <c r="G15" s="3" t="s">
        <v>290</v>
      </c>
    </row>
    <row r="16" spans="1:7" x14ac:dyDescent="0.3">
      <c r="A16" s="3" t="s">
        <v>291</v>
      </c>
      <c r="C16" s="3" t="s">
        <v>43</v>
      </c>
      <c r="D16" s="4">
        <v>41802</v>
      </c>
      <c r="E16" s="3" t="s">
        <v>256</v>
      </c>
      <c r="G16" s="3" t="s">
        <v>292</v>
      </c>
    </row>
    <row r="17" spans="1:7" x14ac:dyDescent="0.3">
      <c r="A17" s="3" t="s">
        <v>293</v>
      </c>
      <c r="C17" s="3" t="s">
        <v>43</v>
      </c>
      <c r="D17" s="4">
        <v>41806</v>
      </c>
      <c r="E17" s="3" t="s">
        <v>267</v>
      </c>
      <c r="G17" s="3" t="s">
        <v>294</v>
      </c>
    </row>
    <row r="18" spans="1:7" x14ac:dyDescent="0.3">
      <c r="A18" s="3" t="s">
        <v>295</v>
      </c>
      <c r="C18" s="3" t="s">
        <v>43</v>
      </c>
      <c r="D18" s="4">
        <v>41864</v>
      </c>
      <c r="E18" s="3" t="s">
        <v>264</v>
      </c>
      <c r="F18" s="3" t="s">
        <v>296</v>
      </c>
    </row>
    <row r="19" spans="1:7" x14ac:dyDescent="0.3">
      <c r="A19" s="3" t="s">
        <v>297</v>
      </c>
      <c r="C19" s="3" t="s">
        <v>43</v>
      </c>
      <c r="D19" s="4">
        <v>41883</v>
      </c>
      <c r="E19" s="3" t="s">
        <v>264</v>
      </c>
      <c r="F19" s="3" t="s">
        <v>298</v>
      </c>
    </row>
    <row r="20" spans="1:7" x14ac:dyDescent="0.3">
      <c r="A20" s="3" t="s">
        <v>299</v>
      </c>
      <c r="C20" s="3" t="s">
        <v>43</v>
      </c>
      <c r="D20" s="4">
        <v>41926</v>
      </c>
      <c r="E20" s="3" t="s">
        <v>264</v>
      </c>
      <c r="G20" s="3" t="s">
        <v>300</v>
      </c>
    </row>
    <row r="21" spans="1:7" x14ac:dyDescent="0.3">
      <c r="A21" s="3" t="s">
        <v>301</v>
      </c>
      <c r="C21" s="3" t="s">
        <v>64</v>
      </c>
      <c r="D21" s="4">
        <v>41929</v>
      </c>
      <c r="E21" s="3" t="s">
        <v>256</v>
      </c>
      <c r="G21" s="3" t="s">
        <v>302</v>
      </c>
    </row>
    <row r="22" spans="1:7" x14ac:dyDescent="0.3">
      <c r="A22" s="3" t="s">
        <v>303</v>
      </c>
      <c r="C22" s="3" t="s">
        <v>43</v>
      </c>
      <c r="D22" s="4">
        <v>41936</v>
      </c>
      <c r="E22" s="3" t="s">
        <v>285</v>
      </c>
      <c r="G22" s="3" t="s">
        <v>304</v>
      </c>
    </row>
    <row r="23" spans="1:7" s="32" customFormat="1" x14ac:dyDescent="0.3">
      <c r="A23" s="32" t="s">
        <v>305</v>
      </c>
      <c r="B23" s="38"/>
      <c r="C23" s="32" t="s">
        <v>43</v>
      </c>
      <c r="D23" s="33">
        <v>41943</v>
      </c>
      <c r="E23" s="32" t="s">
        <v>264</v>
      </c>
      <c r="G23" s="32" t="s">
        <v>306</v>
      </c>
    </row>
    <row r="24" spans="1:7" x14ac:dyDescent="0.3">
      <c r="A24" s="3" t="s">
        <v>307</v>
      </c>
      <c r="C24" s="3" t="s">
        <v>43</v>
      </c>
      <c r="D24" s="4">
        <v>41950</v>
      </c>
      <c r="E24" s="3" t="s">
        <v>267</v>
      </c>
      <c r="F24" s="3" t="s">
        <v>308</v>
      </c>
      <c r="G24" s="3" t="s">
        <v>306</v>
      </c>
    </row>
    <row r="25" spans="1:7" x14ac:dyDescent="0.3">
      <c r="A25" s="3" t="s">
        <v>309</v>
      </c>
      <c r="C25" s="3" t="s">
        <v>43</v>
      </c>
      <c r="D25" s="4">
        <v>41961</v>
      </c>
      <c r="E25" s="3" t="s">
        <v>264</v>
      </c>
    </row>
    <row r="26" spans="1:7" x14ac:dyDescent="0.3">
      <c r="A26" s="3" t="s">
        <v>310</v>
      </c>
      <c r="C26" s="3" t="s">
        <v>43</v>
      </c>
      <c r="D26" s="4">
        <v>41981</v>
      </c>
      <c r="E26" s="3" t="s">
        <v>267</v>
      </c>
      <c r="F26" s="3" t="s">
        <v>311</v>
      </c>
      <c r="G26" s="3" t="s">
        <v>312</v>
      </c>
    </row>
    <row r="27" spans="1:7" x14ac:dyDescent="0.3">
      <c r="A27" s="3" t="s">
        <v>313</v>
      </c>
      <c r="C27" s="3" t="s">
        <v>64</v>
      </c>
      <c r="D27" s="4">
        <v>41981</v>
      </c>
      <c r="E27" s="3" t="s">
        <v>267</v>
      </c>
      <c r="F27" s="3" t="s">
        <v>298</v>
      </c>
      <c r="G27" s="3" t="s">
        <v>314</v>
      </c>
    </row>
    <row r="28" spans="1:7" s="32" customFormat="1" x14ac:dyDescent="0.3">
      <c r="A28" s="32" t="s">
        <v>315</v>
      </c>
      <c r="C28" s="32" t="s">
        <v>43</v>
      </c>
      <c r="D28" s="33">
        <v>41985</v>
      </c>
      <c r="E28" s="32" t="s">
        <v>256</v>
      </c>
      <c r="F28" s="32" t="s">
        <v>316</v>
      </c>
      <c r="G28" s="32" t="s">
        <v>317</v>
      </c>
    </row>
    <row r="29" spans="1:7" x14ac:dyDescent="0.3">
      <c r="A29" s="3" t="s">
        <v>318</v>
      </c>
      <c r="C29" s="3" t="s">
        <v>43</v>
      </c>
      <c r="D29" s="4">
        <v>41989</v>
      </c>
      <c r="E29" s="3" t="s">
        <v>256</v>
      </c>
      <c r="F29" s="3" t="s">
        <v>319</v>
      </c>
      <c r="G29" s="3" t="s">
        <v>317</v>
      </c>
    </row>
    <row r="30" spans="1:7" s="32" customFormat="1" x14ac:dyDescent="0.3">
      <c r="A30" s="32" t="s">
        <v>320</v>
      </c>
      <c r="B30" s="38"/>
      <c r="C30" s="32" t="s">
        <v>43</v>
      </c>
      <c r="D30" s="33">
        <v>41992</v>
      </c>
      <c r="E30" s="32" t="s">
        <v>256</v>
      </c>
      <c r="F30" s="32" t="s">
        <v>321</v>
      </c>
      <c r="G30" s="32" t="s">
        <v>322</v>
      </c>
    </row>
    <row r="31" spans="1:7" x14ac:dyDescent="0.3">
      <c r="A31" s="3" t="s">
        <v>323</v>
      </c>
      <c r="C31" s="3" t="s">
        <v>43</v>
      </c>
      <c r="D31" s="4">
        <v>42024</v>
      </c>
      <c r="E31" s="3" t="s">
        <v>264</v>
      </c>
      <c r="F31" s="3" t="s">
        <v>324</v>
      </c>
      <c r="G31" s="3" t="s">
        <v>300</v>
      </c>
    </row>
    <row r="32" spans="1:7" x14ac:dyDescent="0.3">
      <c r="A32" s="3" t="s">
        <v>325</v>
      </c>
      <c r="C32" s="3" t="s">
        <v>64</v>
      </c>
      <c r="D32" s="4">
        <v>42031</v>
      </c>
      <c r="E32" s="3" t="s">
        <v>264</v>
      </c>
      <c r="F32" s="3" t="s">
        <v>274</v>
      </c>
    </row>
    <row r="33" spans="1:7" x14ac:dyDescent="0.3">
      <c r="A33" s="3" t="s">
        <v>326</v>
      </c>
      <c r="C33" s="3" t="s">
        <v>43</v>
      </c>
      <c r="D33" s="4">
        <v>42038</v>
      </c>
      <c r="E33" s="3" t="s">
        <v>264</v>
      </c>
      <c r="F33" s="3" t="s">
        <v>327</v>
      </c>
      <c r="G33" s="3" t="s">
        <v>328</v>
      </c>
    </row>
    <row r="34" spans="1:7" x14ac:dyDescent="0.3">
      <c r="A34" s="3" t="s">
        <v>329</v>
      </c>
      <c r="C34" s="3" t="s">
        <v>64</v>
      </c>
      <c r="D34" s="4">
        <v>42038</v>
      </c>
      <c r="E34" s="3" t="s">
        <v>267</v>
      </c>
      <c r="F34" s="3" t="s">
        <v>330</v>
      </c>
      <c r="G34" s="3" t="s">
        <v>331</v>
      </c>
    </row>
    <row r="35" spans="1:7" x14ac:dyDescent="0.3">
      <c r="A35" s="3" t="s">
        <v>332</v>
      </c>
      <c r="C35" s="3" t="s">
        <v>43</v>
      </c>
      <c r="D35" s="4">
        <v>42040</v>
      </c>
      <c r="E35" s="3" t="s">
        <v>264</v>
      </c>
      <c r="F35" s="3" t="s">
        <v>333</v>
      </c>
      <c r="G35" s="3" t="s">
        <v>334</v>
      </c>
    </row>
    <row r="36" spans="1:7" s="32" customFormat="1" x14ac:dyDescent="0.3">
      <c r="A36" s="32" t="s">
        <v>335</v>
      </c>
      <c r="B36" s="38"/>
      <c r="C36" s="32" t="s">
        <v>43</v>
      </c>
      <c r="D36" s="33">
        <v>42059</v>
      </c>
      <c r="E36" s="32" t="s">
        <v>256</v>
      </c>
      <c r="G36" s="32" t="s">
        <v>336</v>
      </c>
    </row>
    <row r="37" spans="1:7" x14ac:dyDescent="0.3">
      <c r="A37" s="3" t="s">
        <v>337</v>
      </c>
      <c r="C37" s="3" t="s">
        <v>64</v>
      </c>
      <c r="D37" s="4">
        <v>42072</v>
      </c>
      <c r="E37" s="3" t="s">
        <v>256</v>
      </c>
      <c r="F37" s="3" t="s">
        <v>274</v>
      </c>
      <c r="G37" s="3" t="s">
        <v>338</v>
      </c>
    </row>
    <row r="38" spans="1:7" x14ac:dyDescent="0.3">
      <c r="A38" s="3" t="s">
        <v>339</v>
      </c>
      <c r="C38" s="3" t="s">
        <v>43</v>
      </c>
      <c r="D38" s="4">
        <v>42074</v>
      </c>
      <c r="E38" s="3" t="s">
        <v>264</v>
      </c>
      <c r="F38" s="3" t="s">
        <v>271</v>
      </c>
    </row>
    <row r="39" spans="1:7" s="32" customFormat="1" x14ac:dyDescent="0.3">
      <c r="A39" s="32" t="s">
        <v>340</v>
      </c>
      <c r="B39" s="38"/>
      <c r="C39" s="32" t="s">
        <v>64</v>
      </c>
      <c r="D39" s="33">
        <v>42074</v>
      </c>
      <c r="E39" s="32" t="s">
        <v>264</v>
      </c>
      <c r="F39" s="32" t="s">
        <v>286</v>
      </c>
      <c r="G39" s="32" t="s">
        <v>341</v>
      </c>
    </row>
    <row r="40" spans="1:7" x14ac:dyDescent="0.3">
      <c r="A40" s="3" t="s">
        <v>342</v>
      </c>
      <c r="C40" s="3" t="s">
        <v>43</v>
      </c>
      <c r="D40" s="4">
        <v>42096</v>
      </c>
      <c r="E40" s="3" t="s">
        <v>267</v>
      </c>
      <c r="F40" s="3" t="s">
        <v>343</v>
      </c>
      <c r="G40" s="3" t="s">
        <v>344</v>
      </c>
    </row>
    <row r="41" spans="1:7" x14ac:dyDescent="0.3">
      <c r="A41" s="3" t="s">
        <v>345</v>
      </c>
      <c r="C41" s="3" t="s">
        <v>43</v>
      </c>
      <c r="D41" s="4">
        <v>42108</v>
      </c>
      <c r="E41" s="3" t="s">
        <v>264</v>
      </c>
      <c r="F41" s="3" t="s">
        <v>346</v>
      </c>
    </row>
    <row r="42" spans="1:7" x14ac:dyDescent="0.3">
      <c r="A42" s="3" t="s">
        <v>347</v>
      </c>
      <c r="C42" s="3" t="s">
        <v>64</v>
      </c>
      <c r="D42" s="4">
        <v>42121</v>
      </c>
      <c r="E42" s="3" t="s">
        <v>285</v>
      </c>
      <c r="F42" s="3" t="s">
        <v>330</v>
      </c>
      <c r="G42" s="3" t="s">
        <v>287</v>
      </c>
    </row>
    <row r="43" spans="1:7" s="32" customFormat="1" x14ac:dyDescent="0.3">
      <c r="A43" s="32" t="s">
        <v>348</v>
      </c>
      <c r="B43" s="38"/>
      <c r="C43" s="32" t="s">
        <v>43</v>
      </c>
      <c r="D43" s="33">
        <v>42124</v>
      </c>
      <c r="E43" s="32" t="s">
        <v>267</v>
      </c>
      <c r="F43" s="32" t="s">
        <v>343</v>
      </c>
      <c r="G43" s="32" t="s">
        <v>349</v>
      </c>
    </row>
    <row r="44" spans="1:7" x14ac:dyDescent="0.3">
      <c r="A44" s="3" t="s">
        <v>350</v>
      </c>
      <c r="C44" s="3" t="s">
        <v>43</v>
      </c>
      <c r="D44" s="4">
        <v>42130</v>
      </c>
      <c r="E44" s="3" t="s">
        <v>264</v>
      </c>
      <c r="G44" s="3" t="s">
        <v>351</v>
      </c>
    </row>
    <row r="45" spans="1:7" s="32" customFormat="1" x14ac:dyDescent="0.3">
      <c r="A45" s="32" t="s">
        <v>352</v>
      </c>
      <c r="B45" s="38"/>
      <c r="C45" s="32" t="s">
        <v>43</v>
      </c>
      <c r="D45" s="33">
        <v>42132</v>
      </c>
      <c r="E45" s="32" t="s">
        <v>264</v>
      </c>
      <c r="F45" s="32" t="s">
        <v>353</v>
      </c>
    </row>
    <row r="46" spans="1:7" x14ac:dyDescent="0.3">
      <c r="A46" s="3" t="s">
        <v>354</v>
      </c>
      <c r="C46" s="3" t="s">
        <v>64</v>
      </c>
      <c r="D46" s="4">
        <v>42132</v>
      </c>
      <c r="E46" s="3" t="s">
        <v>264</v>
      </c>
      <c r="F46" s="3" t="s">
        <v>343</v>
      </c>
    </row>
    <row r="47" spans="1:7" x14ac:dyDescent="0.3">
      <c r="A47" s="3" t="s">
        <v>355</v>
      </c>
      <c r="C47" s="3" t="s">
        <v>64</v>
      </c>
      <c r="D47" s="4">
        <v>42135</v>
      </c>
      <c r="E47" s="3" t="s">
        <v>256</v>
      </c>
      <c r="G47" s="3" t="s">
        <v>260</v>
      </c>
    </row>
    <row r="48" spans="1:7" s="32" customFormat="1" x14ac:dyDescent="0.3">
      <c r="A48" s="32" t="s">
        <v>356</v>
      </c>
      <c r="B48" s="38"/>
      <c r="C48" s="32" t="s">
        <v>43</v>
      </c>
      <c r="D48" s="33">
        <v>42140</v>
      </c>
      <c r="E48" s="32" t="s">
        <v>264</v>
      </c>
      <c r="F48" s="32" t="s">
        <v>353</v>
      </c>
    </row>
    <row r="49" spans="1:7" x14ac:dyDescent="0.3">
      <c r="A49" s="3" t="s">
        <v>357</v>
      </c>
      <c r="C49" s="3" t="s">
        <v>64</v>
      </c>
      <c r="D49" s="4">
        <v>42145</v>
      </c>
      <c r="E49" s="3" t="s">
        <v>267</v>
      </c>
      <c r="F49" s="3" t="s">
        <v>330</v>
      </c>
      <c r="G49" s="3" t="s">
        <v>341</v>
      </c>
    </row>
    <row r="50" spans="1:7" s="32" customFormat="1" x14ac:dyDescent="0.3">
      <c r="A50" s="32" t="s">
        <v>358</v>
      </c>
      <c r="B50" s="38"/>
      <c r="C50" s="32" t="s">
        <v>43</v>
      </c>
      <c r="D50" s="33">
        <v>42146</v>
      </c>
      <c r="E50" s="32" t="s">
        <v>264</v>
      </c>
      <c r="F50" s="32" t="s">
        <v>286</v>
      </c>
    </row>
    <row r="51" spans="1:7" x14ac:dyDescent="0.3">
      <c r="A51" s="3" t="s">
        <v>359</v>
      </c>
      <c r="C51" s="3" t="s">
        <v>64</v>
      </c>
      <c r="D51" s="4">
        <v>42146</v>
      </c>
      <c r="E51" s="3" t="s">
        <v>264</v>
      </c>
      <c r="F51" s="3" t="s">
        <v>311</v>
      </c>
      <c r="G51" s="3" t="s">
        <v>360</v>
      </c>
    </row>
    <row r="52" spans="1:7" s="32" customFormat="1" x14ac:dyDescent="0.3">
      <c r="A52" s="32" t="s">
        <v>361</v>
      </c>
      <c r="B52" s="38"/>
      <c r="C52" s="32" t="s">
        <v>43</v>
      </c>
      <c r="D52" s="33">
        <v>42156</v>
      </c>
      <c r="E52" s="32" t="s">
        <v>267</v>
      </c>
      <c r="F52" s="32" t="s">
        <v>330</v>
      </c>
      <c r="G52" s="32" t="s">
        <v>362</v>
      </c>
    </row>
    <row r="53" spans="1:7" x14ac:dyDescent="0.3">
      <c r="A53" s="3" t="s">
        <v>363</v>
      </c>
      <c r="C53" s="3" t="s">
        <v>43</v>
      </c>
      <c r="D53" s="4">
        <v>42157</v>
      </c>
      <c r="E53" s="3" t="s">
        <v>267</v>
      </c>
      <c r="F53" s="3" t="s">
        <v>324</v>
      </c>
      <c r="G53" s="3" t="s">
        <v>364</v>
      </c>
    </row>
    <row r="54" spans="1:7" x14ac:dyDescent="0.3">
      <c r="A54" s="3" t="s">
        <v>365</v>
      </c>
      <c r="C54" s="3" t="s">
        <v>64</v>
      </c>
      <c r="D54" s="4">
        <v>42158</v>
      </c>
      <c r="E54" s="3" t="s">
        <v>267</v>
      </c>
      <c r="G54" s="3" t="s">
        <v>366</v>
      </c>
    </row>
    <row r="55" spans="1:7" s="32" customFormat="1" x14ac:dyDescent="0.3">
      <c r="A55" s="32" t="s">
        <v>367</v>
      </c>
      <c r="B55" s="38"/>
      <c r="C55" s="32" t="s">
        <v>43</v>
      </c>
      <c r="D55" s="33">
        <v>42159</v>
      </c>
      <c r="E55" s="32" t="s">
        <v>264</v>
      </c>
      <c r="F55" s="32" t="s">
        <v>343</v>
      </c>
    </row>
    <row r="56" spans="1:7" x14ac:dyDescent="0.3">
      <c r="A56" s="3" t="s">
        <v>368</v>
      </c>
      <c r="C56" s="3" t="s">
        <v>64</v>
      </c>
      <c r="D56" s="4">
        <v>42159</v>
      </c>
      <c r="E56" s="3" t="s">
        <v>267</v>
      </c>
      <c r="F56" s="3" t="s">
        <v>271</v>
      </c>
      <c r="G56" s="3" t="s">
        <v>369</v>
      </c>
    </row>
    <row r="57" spans="1:7" x14ac:dyDescent="0.3">
      <c r="A57" s="3" t="s">
        <v>370</v>
      </c>
      <c r="C57" s="3" t="s">
        <v>43</v>
      </c>
      <c r="D57" s="4">
        <v>42160</v>
      </c>
      <c r="E57" s="3" t="s">
        <v>267</v>
      </c>
      <c r="F57" s="3" t="s">
        <v>324</v>
      </c>
      <c r="G57" s="3" t="s">
        <v>371</v>
      </c>
    </row>
    <row r="58" spans="1:7" s="32" customFormat="1" x14ac:dyDescent="0.3">
      <c r="A58" s="32" t="s">
        <v>372</v>
      </c>
      <c r="B58" s="38"/>
      <c r="C58" s="32" t="s">
        <v>43</v>
      </c>
      <c r="D58" s="33">
        <v>42165</v>
      </c>
      <c r="E58" s="32" t="s">
        <v>264</v>
      </c>
      <c r="F58" s="32" t="s">
        <v>324</v>
      </c>
    </row>
    <row r="59" spans="1:7" x14ac:dyDescent="0.3">
      <c r="A59" s="3" t="s">
        <v>373</v>
      </c>
      <c r="C59" s="3" t="s">
        <v>64</v>
      </c>
      <c r="D59" s="4">
        <v>42166</v>
      </c>
      <c r="E59" s="3" t="s">
        <v>267</v>
      </c>
      <c r="F59" s="3" t="s">
        <v>343</v>
      </c>
      <c r="G59" s="3" t="s">
        <v>374</v>
      </c>
    </row>
    <row r="60" spans="1:7" x14ac:dyDescent="0.3">
      <c r="A60" s="3" t="s">
        <v>375</v>
      </c>
      <c r="C60" s="3" t="s">
        <v>64</v>
      </c>
      <c r="D60" s="4">
        <v>42170</v>
      </c>
      <c r="E60" s="3" t="s">
        <v>267</v>
      </c>
      <c r="F60" s="3" t="s">
        <v>286</v>
      </c>
      <c r="G60" s="3" t="s">
        <v>376</v>
      </c>
    </row>
    <row r="61" spans="1:7" x14ac:dyDescent="0.3">
      <c r="A61" s="3" t="s">
        <v>377</v>
      </c>
      <c r="C61" s="3" t="s">
        <v>64</v>
      </c>
      <c r="D61" s="4">
        <v>42174</v>
      </c>
      <c r="E61" s="3" t="s">
        <v>264</v>
      </c>
      <c r="F61" s="3" t="s">
        <v>378</v>
      </c>
      <c r="G61" s="3" t="s">
        <v>341</v>
      </c>
    </row>
    <row r="62" spans="1:7" x14ac:dyDescent="0.3">
      <c r="A62" s="3" t="s">
        <v>379</v>
      </c>
      <c r="C62" s="3" t="s">
        <v>64</v>
      </c>
      <c r="D62" s="4">
        <v>42180</v>
      </c>
      <c r="E62" s="3" t="s">
        <v>285</v>
      </c>
      <c r="G62" s="3" t="s">
        <v>380</v>
      </c>
    </row>
    <row r="63" spans="1:7" x14ac:dyDescent="0.3">
      <c r="A63" s="3" t="s">
        <v>381</v>
      </c>
      <c r="C63" s="3" t="s">
        <v>43</v>
      </c>
      <c r="D63" s="4">
        <v>42188</v>
      </c>
      <c r="E63" s="3" t="s">
        <v>264</v>
      </c>
      <c r="F63" s="3" t="s">
        <v>296</v>
      </c>
    </row>
    <row r="64" spans="1:7" x14ac:dyDescent="0.3">
      <c r="A64" s="3" t="s">
        <v>382</v>
      </c>
      <c r="C64" s="3" t="s">
        <v>64</v>
      </c>
      <c r="D64" s="4">
        <v>42188</v>
      </c>
      <c r="E64" s="3" t="s">
        <v>264</v>
      </c>
      <c r="F64" s="3" t="s">
        <v>383</v>
      </c>
    </row>
    <row r="65" spans="1:7" x14ac:dyDescent="0.3">
      <c r="A65" s="3" t="s">
        <v>384</v>
      </c>
      <c r="C65" s="3" t="s">
        <v>64</v>
      </c>
      <c r="D65" s="4">
        <v>42194</v>
      </c>
      <c r="E65" s="3" t="s">
        <v>264</v>
      </c>
      <c r="F65" s="3" t="s">
        <v>385</v>
      </c>
      <c r="G65" s="3" t="s">
        <v>386</v>
      </c>
    </row>
    <row r="66" spans="1:7" x14ac:dyDescent="0.3">
      <c r="A66" s="3" t="s">
        <v>387</v>
      </c>
      <c r="C66" s="3" t="s">
        <v>43</v>
      </c>
      <c r="D66" s="4">
        <v>42212</v>
      </c>
      <c r="E66" s="3" t="s">
        <v>264</v>
      </c>
      <c r="F66" s="3" t="s">
        <v>388</v>
      </c>
    </row>
    <row r="67" spans="1:7" x14ac:dyDescent="0.3">
      <c r="A67" s="3" t="s">
        <v>389</v>
      </c>
      <c r="C67" s="3" t="s">
        <v>64</v>
      </c>
      <c r="D67" s="4">
        <v>42212</v>
      </c>
      <c r="E67" s="3" t="s">
        <v>256</v>
      </c>
      <c r="F67" s="3" t="s">
        <v>390</v>
      </c>
      <c r="G67" s="3" t="s">
        <v>391</v>
      </c>
    </row>
    <row r="68" spans="1:7" s="32" customFormat="1" x14ac:dyDescent="0.3">
      <c r="A68" s="32" t="s">
        <v>392</v>
      </c>
      <c r="B68" s="38"/>
      <c r="C68" s="32" t="s">
        <v>43</v>
      </c>
      <c r="D68" s="33">
        <v>42223</v>
      </c>
      <c r="E68" s="32" t="s">
        <v>267</v>
      </c>
      <c r="G68" s="32" t="s">
        <v>393</v>
      </c>
    </row>
    <row r="69" spans="1:7" x14ac:dyDescent="0.3">
      <c r="A69" s="3" t="s">
        <v>394</v>
      </c>
      <c r="C69" s="3" t="s">
        <v>43</v>
      </c>
      <c r="D69" s="4">
        <v>42229</v>
      </c>
      <c r="E69" s="3" t="s">
        <v>264</v>
      </c>
      <c r="G69" s="3" t="s">
        <v>395</v>
      </c>
    </row>
    <row r="70" spans="1:7" x14ac:dyDescent="0.3">
      <c r="A70" s="3" t="s">
        <v>396</v>
      </c>
      <c r="C70" s="3" t="s">
        <v>43</v>
      </c>
      <c r="D70" s="4">
        <v>42234</v>
      </c>
      <c r="E70" s="3" t="s">
        <v>264</v>
      </c>
      <c r="F70" s="3" t="s">
        <v>296</v>
      </c>
    </row>
    <row r="71" spans="1:7" x14ac:dyDescent="0.3">
      <c r="A71" s="3" t="s">
        <v>397</v>
      </c>
      <c r="C71" s="3" t="s">
        <v>43</v>
      </c>
      <c r="D71" s="4">
        <v>42242</v>
      </c>
      <c r="E71" s="3" t="s">
        <v>264</v>
      </c>
    </row>
    <row r="72" spans="1:7" x14ac:dyDescent="0.3">
      <c r="A72" s="3" t="s">
        <v>398</v>
      </c>
      <c r="C72" s="3" t="s">
        <v>43</v>
      </c>
      <c r="D72" s="4">
        <v>42251</v>
      </c>
      <c r="E72" s="3" t="s">
        <v>285</v>
      </c>
      <c r="F72" s="3" t="s">
        <v>399</v>
      </c>
      <c r="G72" s="3" t="s">
        <v>400</v>
      </c>
    </row>
    <row r="73" spans="1:7" s="32" customFormat="1" x14ac:dyDescent="0.3">
      <c r="A73" s="32" t="s">
        <v>401</v>
      </c>
      <c r="B73" s="38"/>
      <c r="C73" s="32" t="s">
        <v>43</v>
      </c>
      <c r="D73" s="33">
        <v>42257</v>
      </c>
      <c r="E73" s="32" t="s">
        <v>264</v>
      </c>
      <c r="G73" s="32" t="s">
        <v>402</v>
      </c>
    </row>
    <row r="74" spans="1:7" x14ac:dyDescent="0.3">
      <c r="A74" s="3" t="s">
        <v>403</v>
      </c>
      <c r="C74" s="3" t="s">
        <v>64</v>
      </c>
      <c r="D74" s="4">
        <v>42263</v>
      </c>
      <c r="E74" s="3" t="s">
        <v>267</v>
      </c>
      <c r="F74" s="3" t="s">
        <v>268</v>
      </c>
      <c r="G74" s="3" t="s">
        <v>404</v>
      </c>
    </row>
    <row r="75" spans="1:7" x14ac:dyDescent="0.3">
      <c r="A75" s="3" t="s">
        <v>405</v>
      </c>
      <c r="C75" s="3" t="s">
        <v>64</v>
      </c>
      <c r="D75" s="4">
        <v>42264</v>
      </c>
      <c r="E75" s="3" t="s">
        <v>264</v>
      </c>
      <c r="F75" s="3" t="s">
        <v>274</v>
      </c>
      <c r="G75" s="3" t="s">
        <v>406</v>
      </c>
    </row>
    <row r="76" spans="1:7" x14ac:dyDescent="0.3">
      <c r="A76" s="3" t="s">
        <v>407</v>
      </c>
      <c r="C76" s="3" t="s">
        <v>43</v>
      </c>
      <c r="D76" s="4">
        <v>42265</v>
      </c>
      <c r="E76" s="3" t="s">
        <v>264</v>
      </c>
    </row>
    <row r="77" spans="1:7" x14ac:dyDescent="0.3">
      <c r="A77" s="3" t="s">
        <v>408</v>
      </c>
      <c r="C77" s="3" t="s">
        <v>43</v>
      </c>
      <c r="D77" s="4">
        <v>42270</v>
      </c>
      <c r="E77" s="3" t="s">
        <v>264</v>
      </c>
      <c r="F77" s="3" t="s">
        <v>383</v>
      </c>
    </row>
    <row r="78" spans="1:7" x14ac:dyDescent="0.3">
      <c r="A78" s="3" t="s">
        <v>409</v>
      </c>
      <c r="C78" s="3" t="s">
        <v>64</v>
      </c>
      <c r="D78" s="4">
        <v>42271</v>
      </c>
      <c r="E78" s="3" t="s">
        <v>264</v>
      </c>
      <c r="F78" s="3" t="s">
        <v>296</v>
      </c>
      <c r="G78" s="3" t="s">
        <v>395</v>
      </c>
    </row>
    <row r="79" spans="1:7" s="32" customFormat="1" x14ac:dyDescent="0.3">
      <c r="A79" s="32" t="s">
        <v>410</v>
      </c>
      <c r="B79" s="38"/>
      <c r="C79" s="32" t="s">
        <v>43</v>
      </c>
      <c r="D79" s="33">
        <v>42272</v>
      </c>
      <c r="E79" s="32" t="s">
        <v>267</v>
      </c>
      <c r="F79" s="32" t="s">
        <v>411</v>
      </c>
      <c r="G79" s="32" t="s">
        <v>393</v>
      </c>
    </row>
    <row r="80" spans="1:7" x14ac:dyDescent="0.3">
      <c r="A80" s="3" t="s">
        <v>412</v>
      </c>
      <c r="C80" s="3" t="s">
        <v>64</v>
      </c>
      <c r="D80" s="4">
        <v>42276</v>
      </c>
      <c r="E80" s="3" t="s">
        <v>264</v>
      </c>
      <c r="F80" s="3" t="s">
        <v>413</v>
      </c>
    </row>
    <row r="81" spans="1:7" x14ac:dyDescent="0.3">
      <c r="A81" s="3" t="s">
        <v>414</v>
      </c>
      <c r="C81" s="3" t="s">
        <v>43</v>
      </c>
      <c r="D81" s="4">
        <v>42277</v>
      </c>
      <c r="E81" s="3" t="s">
        <v>267</v>
      </c>
      <c r="F81" s="3" t="s">
        <v>286</v>
      </c>
      <c r="G81" s="3" t="s">
        <v>415</v>
      </c>
    </row>
    <row r="82" spans="1:7" x14ac:dyDescent="0.3">
      <c r="A82" s="3" t="s">
        <v>416</v>
      </c>
      <c r="C82" s="3" t="s">
        <v>64</v>
      </c>
      <c r="D82" s="4">
        <v>42282</v>
      </c>
      <c r="E82" s="3" t="s">
        <v>267</v>
      </c>
      <c r="F82" s="3" t="s">
        <v>296</v>
      </c>
      <c r="G82" s="3" t="s">
        <v>312</v>
      </c>
    </row>
    <row r="83" spans="1:7" x14ac:dyDescent="0.3">
      <c r="A83" s="3" t="s">
        <v>417</v>
      </c>
      <c r="C83" s="3" t="s">
        <v>64</v>
      </c>
      <c r="D83" s="4">
        <v>42285</v>
      </c>
      <c r="E83" s="3" t="s">
        <v>264</v>
      </c>
      <c r="F83" s="3" t="s">
        <v>418</v>
      </c>
    </row>
    <row r="84" spans="1:7" x14ac:dyDescent="0.3">
      <c r="A84" s="3" t="s">
        <v>419</v>
      </c>
      <c r="C84" s="3" t="s">
        <v>64</v>
      </c>
      <c r="D84" s="4">
        <v>42290</v>
      </c>
      <c r="E84" s="3" t="s">
        <v>264</v>
      </c>
    </row>
    <row r="85" spans="1:7" x14ac:dyDescent="0.3">
      <c r="A85" s="3" t="s">
        <v>420</v>
      </c>
      <c r="C85" s="3" t="s">
        <v>64</v>
      </c>
      <c r="D85" s="4">
        <v>42291</v>
      </c>
      <c r="E85" s="3" t="s">
        <v>264</v>
      </c>
      <c r="F85" s="3" t="s">
        <v>346</v>
      </c>
    </row>
    <row r="86" spans="1:7" x14ac:dyDescent="0.3">
      <c r="A86" s="3" t="s">
        <v>421</v>
      </c>
      <c r="C86" s="3" t="s">
        <v>43</v>
      </c>
      <c r="D86" s="4">
        <v>42292</v>
      </c>
      <c r="E86" s="3" t="s">
        <v>264</v>
      </c>
      <c r="F86" s="3" t="s">
        <v>296</v>
      </c>
    </row>
    <row r="87" spans="1:7" s="32" customFormat="1" x14ac:dyDescent="0.3">
      <c r="A87" s="32" t="s">
        <v>422</v>
      </c>
      <c r="B87" s="38"/>
      <c r="C87" s="32" t="s">
        <v>64</v>
      </c>
      <c r="D87" s="33">
        <v>42298</v>
      </c>
      <c r="E87" s="32" t="s">
        <v>264</v>
      </c>
      <c r="F87" s="32" t="s">
        <v>286</v>
      </c>
    </row>
    <row r="88" spans="1:7" x14ac:dyDescent="0.3">
      <c r="A88" s="3" t="s">
        <v>423</v>
      </c>
      <c r="C88" s="3" t="s">
        <v>43</v>
      </c>
      <c r="D88" s="4">
        <v>42299</v>
      </c>
      <c r="E88" s="3" t="s">
        <v>267</v>
      </c>
      <c r="G88" s="3" t="s">
        <v>349</v>
      </c>
    </row>
    <row r="89" spans="1:7" x14ac:dyDescent="0.3">
      <c r="A89" s="3" t="s">
        <v>424</v>
      </c>
      <c r="C89" s="3" t="s">
        <v>43</v>
      </c>
      <c r="D89" s="4">
        <v>42300</v>
      </c>
      <c r="E89" s="3" t="s">
        <v>267</v>
      </c>
      <c r="F89" s="3" t="s">
        <v>425</v>
      </c>
      <c r="G89" s="3" t="s">
        <v>371</v>
      </c>
    </row>
    <row r="90" spans="1:7" x14ac:dyDescent="0.3">
      <c r="A90" s="3" t="s">
        <v>426</v>
      </c>
      <c r="C90" s="3" t="s">
        <v>64</v>
      </c>
      <c r="D90" s="4">
        <v>42305</v>
      </c>
      <c r="E90" s="3" t="s">
        <v>264</v>
      </c>
    </row>
    <row r="91" spans="1:7" x14ac:dyDescent="0.3">
      <c r="A91" s="3" t="s">
        <v>427</v>
      </c>
      <c r="C91" s="3" t="s">
        <v>43</v>
      </c>
      <c r="D91" s="4">
        <v>42307</v>
      </c>
      <c r="E91" s="3" t="s">
        <v>264</v>
      </c>
      <c r="F91" s="3" t="s">
        <v>271</v>
      </c>
    </row>
    <row r="92" spans="1:7" x14ac:dyDescent="0.3">
      <c r="A92" s="3" t="s">
        <v>428</v>
      </c>
      <c r="C92" s="3" t="s">
        <v>64</v>
      </c>
      <c r="D92" s="4">
        <v>42307</v>
      </c>
      <c r="E92" s="3" t="s">
        <v>264</v>
      </c>
      <c r="F92" s="3" t="s">
        <v>399</v>
      </c>
    </row>
    <row r="93" spans="1:7" x14ac:dyDescent="0.3">
      <c r="A93" s="3" t="s">
        <v>429</v>
      </c>
      <c r="C93" s="3" t="s">
        <v>64</v>
      </c>
      <c r="D93" s="4">
        <v>42311</v>
      </c>
      <c r="E93" s="3" t="s">
        <v>264</v>
      </c>
      <c r="F93" s="3" t="s">
        <v>286</v>
      </c>
    </row>
    <row r="94" spans="1:7" x14ac:dyDescent="0.3">
      <c r="A94" s="3" t="s">
        <v>430</v>
      </c>
      <c r="C94" s="3" t="s">
        <v>64</v>
      </c>
      <c r="D94" s="4">
        <v>42313</v>
      </c>
      <c r="E94" s="3" t="s">
        <v>264</v>
      </c>
      <c r="F94" s="3" t="s">
        <v>431</v>
      </c>
    </row>
    <row r="95" spans="1:7" x14ac:dyDescent="0.3">
      <c r="A95" s="3" t="s">
        <v>432</v>
      </c>
      <c r="C95" s="3" t="s">
        <v>64</v>
      </c>
      <c r="D95" s="4">
        <v>42324</v>
      </c>
      <c r="E95" s="3" t="s">
        <v>264</v>
      </c>
      <c r="G95" s="3" t="s">
        <v>386</v>
      </c>
    </row>
    <row r="96" spans="1:7" x14ac:dyDescent="0.3">
      <c r="A96" s="3" t="s">
        <v>433</v>
      </c>
      <c r="C96" s="3" t="s">
        <v>43</v>
      </c>
      <c r="D96" s="4">
        <v>42325</v>
      </c>
      <c r="E96" s="3" t="s">
        <v>267</v>
      </c>
      <c r="F96" s="3" t="s">
        <v>308</v>
      </c>
      <c r="G96" s="3" t="s">
        <v>434</v>
      </c>
    </row>
    <row r="97" spans="1:7" s="32" customFormat="1" x14ac:dyDescent="0.3">
      <c r="A97" s="32" t="s">
        <v>435</v>
      </c>
      <c r="B97" s="38"/>
      <c r="C97" s="32" t="s">
        <v>64</v>
      </c>
      <c r="D97" s="33">
        <v>42325</v>
      </c>
      <c r="E97" s="32" t="s">
        <v>264</v>
      </c>
      <c r="F97" s="32" t="s">
        <v>436</v>
      </c>
      <c r="G97" s="32" t="s">
        <v>393</v>
      </c>
    </row>
    <row r="98" spans="1:7" x14ac:dyDescent="0.3">
      <c r="A98" s="3" t="s">
        <v>437</v>
      </c>
      <c r="C98" s="3" t="s">
        <v>64</v>
      </c>
      <c r="D98" s="4">
        <v>42333</v>
      </c>
      <c r="E98" s="3" t="s">
        <v>285</v>
      </c>
      <c r="F98" s="3" t="s">
        <v>324</v>
      </c>
    </row>
    <row r="99" spans="1:7" x14ac:dyDescent="0.3">
      <c r="A99" s="3" t="s">
        <v>438</v>
      </c>
      <c r="C99" s="3" t="s">
        <v>43</v>
      </c>
      <c r="D99" s="4">
        <v>42334</v>
      </c>
      <c r="E99" s="3" t="s">
        <v>264</v>
      </c>
    </row>
    <row r="100" spans="1:7" x14ac:dyDescent="0.3">
      <c r="A100" s="3" t="s">
        <v>439</v>
      </c>
      <c r="C100" s="3" t="s">
        <v>64</v>
      </c>
      <c r="D100" s="4">
        <v>42334</v>
      </c>
      <c r="E100" s="3" t="s">
        <v>264</v>
      </c>
      <c r="F100" s="3" t="s">
        <v>296</v>
      </c>
      <c r="G100" s="3" t="s">
        <v>386</v>
      </c>
    </row>
    <row r="101" spans="1:7" x14ac:dyDescent="0.3">
      <c r="A101" s="3" t="s">
        <v>440</v>
      </c>
      <c r="C101" s="3" t="s">
        <v>43</v>
      </c>
      <c r="D101" s="4">
        <v>42335</v>
      </c>
      <c r="E101" s="3" t="s">
        <v>264</v>
      </c>
      <c r="F101" s="3" t="s">
        <v>327</v>
      </c>
      <c r="G101" s="3" t="s">
        <v>386</v>
      </c>
    </row>
    <row r="102" spans="1:7" x14ac:dyDescent="0.3">
      <c r="A102" s="3" t="s">
        <v>441</v>
      </c>
      <c r="C102" s="3" t="s">
        <v>64</v>
      </c>
      <c r="D102" s="4">
        <v>42339</v>
      </c>
      <c r="E102" s="3" t="s">
        <v>264</v>
      </c>
      <c r="F102" s="3" t="s">
        <v>324</v>
      </c>
    </row>
    <row r="103" spans="1:7" x14ac:dyDescent="0.3">
      <c r="A103" s="3" t="s">
        <v>442</v>
      </c>
      <c r="C103" s="3" t="s">
        <v>43</v>
      </c>
      <c r="D103" s="4">
        <v>42341</v>
      </c>
      <c r="E103" s="3" t="s">
        <v>264</v>
      </c>
      <c r="F103" s="3" t="s">
        <v>271</v>
      </c>
    </row>
    <row r="104" spans="1:7" x14ac:dyDescent="0.3">
      <c r="A104" s="3" t="s">
        <v>443</v>
      </c>
      <c r="C104" s="3" t="s">
        <v>43</v>
      </c>
      <c r="D104" s="4">
        <v>42346</v>
      </c>
      <c r="E104" s="3" t="s">
        <v>285</v>
      </c>
      <c r="F104" s="3" t="s">
        <v>271</v>
      </c>
      <c r="G104" s="3" t="s">
        <v>393</v>
      </c>
    </row>
    <row r="105" spans="1:7" x14ac:dyDescent="0.3">
      <c r="A105" s="3" t="s">
        <v>444</v>
      </c>
      <c r="C105" s="3" t="s">
        <v>64</v>
      </c>
      <c r="D105" s="4">
        <v>42348</v>
      </c>
      <c r="E105" s="3" t="s">
        <v>264</v>
      </c>
    </row>
    <row r="106" spans="1:7" x14ac:dyDescent="0.3">
      <c r="A106" s="3" t="s">
        <v>445</v>
      </c>
      <c r="C106" s="3" t="s">
        <v>43</v>
      </c>
      <c r="D106" s="4">
        <v>42354</v>
      </c>
      <c r="E106" s="3" t="s">
        <v>264</v>
      </c>
      <c r="F106" s="3" t="s">
        <v>446</v>
      </c>
    </row>
    <row r="107" spans="1:7" s="32" customFormat="1" x14ac:dyDescent="0.3">
      <c r="A107" s="32" t="s">
        <v>447</v>
      </c>
      <c r="B107" s="38"/>
      <c r="C107" s="32" t="s">
        <v>64</v>
      </c>
      <c r="D107" s="33">
        <v>42355</v>
      </c>
      <c r="E107" s="32" t="s">
        <v>256</v>
      </c>
      <c r="F107" s="32" t="s">
        <v>448</v>
      </c>
      <c r="G107" s="32" t="s">
        <v>449</v>
      </c>
    </row>
    <row r="108" spans="1:7" x14ac:dyDescent="0.3">
      <c r="A108" s="3" t="s">
        <v>450</v>
      </c>
      <c r="C108" s="3" t="s">
        <v>43</v>
      </c>
      <c r="D108" s="4">
        <v>42361</v>
      </c>
      <c r="E108" s="3" t="s">
        <v>264</v>
      </c>
      <c r="F108" s="3" t="s">
        <v>286</v>
      </c>
      <c r="G108" s="3" t="s">
        <v>386</v>
      </c>
    </row>
    <row r="109" spans="1:7" x14ac:dyDescent="0.3">
      <c r="A109" s="3" t="s">
        <v>451</v>
      </c>
      <c r="C109" s="3" t="s">
        <v>64</v>
      </c>
      <c r="D109" s="4">
        <v>42361</v>
      </c>
      <c r="E109" s="3" t="s">
        <v>264</v>
      </c>
      <c r="F109" s="3" t="s">
        <v>378</v>
      </c>
    </row>
    <row r="110" spans="1:7" x14ac:dyDescent="0.3">
      <c r="A110" s="3" t="s">
        <v>452</v>
      </c>
      <c r="C110" s="3" t="s">
        <v>64</v>
      </c>
      <c r="D110" s="4">
        <v>42369</v>
      </c>
      <c r="E110" s="3" t="s">
        <v>264</v>
      </c>
      <c r="F110" s="3" t="s">
        <v>286</v>
      </c>
    </row>
    <row r="111" spans="1:7" x14ac:dyDescent="0.3">
      <c r="A111" s="3" t="s">
        <v>453</v>
      </c>
      <c r="C111" s="3" t="s">
        <v>43</v>
      </c>
      <c r="D111" s="4">
        <v>42376</v>
      </c>
      <c r="E111" s="3" t="s">
        <v>264</v>
      </c>
      <c r="F111" s="3" t="s">
        <v>286</v>
      </c>
    </row>
    <row r="112" spans="1:7" s="32" customFormat="1" x14ac:dyDescent="0.3">
      <c r="A112" s="32" t="s">
        <v>454</v>
      </c>
      <c r="B112" s="38"/>
      <c r="C112" s="32" t="s">
        <v>43</v>
      </c>
      <c r="D112" s="33">
        <v>42377</v>
      </c>
      <c r="E112" s="32" t="s">
        <v>256</v>
      </c>
      <c r="F112" s="32" t="s">
        <v>378</v>
      </c>
      <c r="G112" s="32" t="s">
        <v>292</v>
      </c>
    </row>
    <row r="113" spans="1:7" x14ac:dyDescent="0.3">
      <c r="A113" s="3" t="s">
        <v>455</v>
      </c>
      <c r="C113" s="3" t="s">
        <v>43</v>
      </c>
      <c r="D113" s="4">
        <v>42383</v>
      </c>
      <c r="E113" s="3" t="s">
        <v>264</v>
      </c>
      <c r="F113" s="3" t="s">
        <v>385</v>
      </c>
      <c r="G113" s="3" t="s">
        <v>402</v>
      </c>
    </row>
    <row r="114" spans="1:7" x14ac:dyDescent="0.3">
      <c r="A114" s="3" t="s">
        <v>456</v>
      </c>
      <c r="C114" s="3" t="s">
        <v>64</v>
      </c>
      <c r="D114" s="4">
        <v>42383</v>
      </c>
      <c r="E114" s="3" t="s">
        <v>264</v>
      </c>
      <c r="F114" s="3" t="s">
        <v>311</v>
      </c>
    </row>
    <row r="115" spans="1:7" x14ac:dyDescent="0.3">
      <c r="A115" s="3" t="s">
        <v>457</v>
      </c>
      <c r="C115" s="3" t="s">
        <v>64</v>
      </c>
      <c r="D115" s="4">
        <v>42397</v>
      </c>
      <c r="E115" s="3" t="s">
        <v>264</v>
      </c>
      <c r="F115" s="3" t="s">
        <v>286</v>
      </c>
      <c r="G115" s="3" t="s">
        <v>386</v>
      </c>
    </row>
    <row r="116" spans="1:7" x14ac:dyDescent="0.3">
      <c r="A116" s="3" t="s">
        <v>458</v>
      </c>
      <c r="C116" s="3" t="s">
        <v>43</v>
      </c>
      <c r="D116" s="4">
        <v>42398</v>
      </c>
      <c r="E116" s="3" t="s">
        <v>264</v>
      </c>
      <c r="F116" s="3" t="s">
        <v>286</v>
      </c>
    </row>
    <row r="117" spans="1:7" x14ac:dyDescent="0.3">
      <c r="A117" s="3" t="s">
        <v>459</v>
      </c>
      <c r="C117" s="3" t="s">
        <v>64</v>
      </c>
      <c r="D117" s="4">
        <v>42398</v>
      </c>
      <c r="E117" s="3" t="s">
        <v>264</v>
      </c>
      <c r="F117" s="3" t="s">
        <v>274</v>
      </c>
    </row>
    <row r="118" spans="1:7" s="32" customFormat="1" x14ac:dyDescent="0.3">
      <c r="A118" s="32" t="s">
        <v>460</v>
      </c>
      <c r="B118" s="38"/>
      <c r="C118" s="32" t="s">
        <v>43</v>
      </c>
      <c r="D118" s="33">
        <v>42406</v>
      </c>
      <c r="E118" s="32" t="s">
        <v>267</v>
      </c>
      <c r="F118" s="32" t="s">
        <v>311</v>
      </c>
      <c r="G118" s="32" t="s">
        <v>461</v>
      </c>
    </row>
    <row r="119" spans="1:7" x14ac:dyDescent="0.3">
      <c r="A119" s="3" t="s">
        <v>462</v>
      </c>
      <c r="C119" s="3" t="s">
        <v>64</v>
      </c>
      <c r="D119" s="4">
        <v>42406</v>
      </c>
      <c r="E119" s="3" t="s">
        <v>264</v>
      </c>
      <c r="F119" s="3" t="s">
        <v>463</v>
      </c>
    </row>
    <row r="120" spans="1:7" x14ac:dyDescent="0.3">
      <c r="A120" s="3" t="s">
        <v>464</v>
      </c>
      <c r="C120" s="3" t="s">
        <v>43</v>
      </c>
      <c r="D120" s="4">
        <v>42409</v>
      </c>
      <c r="E120" s="3" t="s">
        <v>285</v>
      </c>
      <c r="F120" s="3" t="s">
        <v>311</v>
      </c>
      <c r="G120" s="3" t="s">
        <v>465</v>
      </c>
    </row>
    <row r="121" spans="1:7" x14ac:dyDescent="0.3">
      <c r="A121" s="3" t="s">
        <v>466</v>
      </c>
      <c r="C121" s="3" t="s">
        <v>43</v>
      </c>
      <c r="D121" s="4">
        <v>42416</v>
      </c>
      <c r="E121" s="3" t="s">
        <v>264</v>
      </c>
      <c r="F121" s="3" t="s">
        <v>467</v>
      </c>
    </row>
    <row r="122" spans="1:7" x14ac:dyDescent="0.3">
      <c r="A122" s="3" t="s">
        <v>468</v>
      </c>
      <c r="C122" s="3" t="s">
        <v>43</v>
      </c>
      <c r="D122" s="4">
        <v>42419</v>
      </c>
      <c r="E122" s="3" t="s">
        <v>256</v>
      </c>
      <c r="F122" s="3" t="s">
        <v>257</v>
      </c>
      <c r="G122" s="3" t="s">
        <v>931</v>
      </c>
    </row>
    <row r="123" spans="1:7" x14ac:dyDescent="0.3">
      <c r="A123" s="3" t="s">
        <v>469</v>
      </c>
      <c r="C123" s="3" t="s">
        <v>64</v>
      </c>
      <c r="D123" s="4">
        <v>42420</v>
      </c>
      <c r="E123" s="3" t="s">
        <v>264</v>
      </c>
      <c r="F123" s="3" t="s">
        <v>346</v>
      </c>
      <c r="G123" s="3" t="s">
        <v>470</v>
      </c>
    </row>
    <row r="124" spans="1:7" x14ac:dyDescent="0.3">
      <c r="A124" s="3" t="s">
        <v>471</v>
      </c>
      <c r="C124" s="3" t="s">
        <v>43</v>
      </c>
      <c r="D124" s="4">
        <v>42423</v>
      </c>
      <c r="E124" s="3" t="s">
        <v>264</v>
      </c>
      <c r="F124" s="3" t="s">
        <v>472</v>
      </c>
    </row>
    <row r="128" spans="1:7" x14ac:dyDescent="0.3">
      <c r="E128" s="3">
        <f>COUNTIF(E2:E124,"&lt;&gt;")</f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75" zoomScaleNormal="75" workbookViewId="0">
      <selection sqref="A1:A1048576"/>
    </sheetView>
  </sheetViews>
  <sheetFormatPr defaultColWidth="9.109375" defaultRowHeight="14.4" x14ac:dyDescent="0.3"/>
  <cols>
    <col min="1" max="1" width="41.88671875" style="3" bestFit="1" customWidth="1"/>
    <col min="2" max="2" width="9.109375" style="36"/>
    <col min="3" max="3" width="13.33203125" style="3" bestFit="1" customWidth="1"/>
    <col min="4" max="4" width="10.6640625" style="3" bestFit="1" customWidth="1"/>
    <col min="5" max="5" width="15.5546875" style="3" bestFit="1" customWidth="1"/>
    <col min="6" max="6" width="45.6640625" style="3" bestFit="1" customWidth="1"/>
    <col min="7" max="7" width="152.5546875" style="3" bestFit="1" customWidth="1"/>
    <col min="8" max="16384" width="9.109375" style="3"/>
  </cols>
  <sheetData>
    <row r="1" spans="1:7" x14ac:dyDescent="0.3">
      <c r="A1" s="3" t="s">
        <v>0</v>
      </c>
      <c r="C1" s="3" t="s">
        <v>1</v>
      </c>
      <c r="D1" s="3" t="s">
        <v>2</v>
      </c>
      <c r="E1" s="3" t="s">
        <v>252</v>
      </c>
      <c r="F1" s="3" t="s">
        <v>253</v>
      </c>
      <c r="G1" s="3" t="s">
        <v>254</v>
      </c>
    </row>
    <row r="2" spans="1:7" x14ac:dyDescent="0.3">
      <c r="A2" s="3" t="s">
        <v>305</v>
      </c>
      <c r="C2" s="3" t="s">
        <v>43</v>
      </c>
      <c r="D2" s="4">
        <v>41943</v>
      </c>
      <c r="E2" s="3" t="s">
        <v>264</v>
      </c>
      <c r="G2" s="3" t="s">
        <v>306</v>
      </c>
    </row>
    <row r="3" spans="1:7" x14ac:dyDescent="0.3">
      <c r="A3" s="3" t="s">
        <v>315</v>
      </c>
      <c r="B3" s="3"/>
      <c r="C3" s="3" t="s">
        <v>43</v>
      </c>
      <c r="D3" s="4">
        <v>41985</v>
      </c>
      <c r="E3" s="3" t="s">
        <v>256</v>
      </c>
      <c r="F3" s="3" t="s">
        <v>316</v>
      </c>
      <c r="G3" s="3" t="s">
        <v>317</v>
      </c>
    </row>
    <row r="4" spans="1:7" x14ac:dyDescent="0.3">
      <c r="A4" s="3" t="s">
        <v>320</v>
      </c>
      <c r="C4" s="3" t="s">
        <v>43</v>
      </c>
      <c r="D4" s="4">
        <v>41992</v>
      </c>
      <c r="E4" s="3" t="s">
        <v>256</v>
      </c>
      <c r="F4" s="3" t="s">
        <v>321</v>
      </c>
      <c r="G4" s="3" t="s">
        <v>322</v>
      </c>
    </row>
    <row r="5" spans="1:7" x14ac:dyDescent="0.3">
      <c r="A5" s="3" t="s">
        <v>335</v>
      </c>
      <c r="C5" s="3" t="s">
        <v>43</v>
      </c>
      <c r="D5" s="4">
        <v>42059</v>
      </c>
      <c r="E5" s="3" t="s">
        <v>256</v>
      </c>
      <c r="G5" s="3" t="s">
        <v>336</v>
      </c>
    </row>
    <row r="6" spans="1:7" x14ac:dyDescent="0.3">
      <c r="A6" s="3" t="s">
        <v>340</v>
      </c>
      <c r="C6" s="3" t="s">
        <v>64</v>
      </c>
      <c r="D6" s="4">
        <v>42074</v>
      </c>
      <c r="E6" s="3" t="s">
        <v>264</v>
      </c>
      <c r="F6" s="3" t="s">
        <v>286</v>
      </c>
      <c r="G6" s="3" t="s">
        <v>341</v>
      </c>
    </row>
    <row r="7" spans="1:7" x14ac:dyDescent="0.3">
      <c r="A7" s="3" t="s">
        <v>348</v>
      </c>
      <c r="C7" s="3" t="s">
        <v>43</v>
      </c>
      <c r="D7" s="4">
        <v>42124</v>
      </c>
      <c r="E7" s="3" t="s">
        <v>267</v>
      </c>
      <c r="F7" s="3" t="s">
        <v>343</v>
      </c>
      <c r="G7" s="3" t="s">
        <v>349</v>
      </c>
    </row>
    <row r="8" spans="1:7" x14ac:dyDescent="0.3">
      <c r="A8" s="3" t="s">
        <v>352</v>
      </c>
      <c r="C8" s="3" t="s">
        <v>43</v>
      </c>
      <c r="D8" s="4">
        <v>42132</v>
      </c>
      <c r="E8" s="3" t="s">
        <v>264</v>
      </c>
      <c r="F8" s="3" t="s">
        <v>353</v>
      </c>
    </row>
    <row r="9" spans="1:7" x14ac:dyDescent="0.3">
      <c r="A9" s="3" t="s">
        <v>356</v>
      </c>
      <c r="C9" s="3" t="s">
        <v>43</v>
      </c>
      <c r="D9" s="4">
        <v>42140</v>
      </c>
      <c r="E9" s="3" t="s">
        <v>264</v>
      </c>
      <c r="F9" s="3" t="s">
        <v>353</v>
      </c>
    </row>
    <row r="10" spans="1:7" x14ac:dyDescent="0.3">
      <c r="A10" s="3" t="s">
        <v>358</v>
      </c>
      <c r="C10" s="3" t="s">
        <v>43</v>
      </c>
      <c r="D10" s="4">
        <v>42146</v>
      </c>
      <c r="E10" s="3" t="s">
        <v>264</v>
      </c>
      <c r="F10" s="3" t="s">
        <v>286</v>
      </c>
    </row>
    <row r="11" spans="1:7" x14ac:dyDescent="0.3">
      <c r="A11" s="3" t="s">
        <v>361</v>
      </c>
      <c r="C11" s="3" t="s">
        <v>43</v>
      </c>
      <c r="D11" s="4">
        <v>42156</v>
      </c>
      <c r="E11" s="3" t="s">
        <v>267</v>
      </c>
      <c r="F11" s="3" t="s">
        <v>330</v>
      </c>
      <c r="G11" s="3" t="s">
        <v>362</v>
      </c>
    </row>
    <row r="12" spans="1:7" x14ac:dyDescent="0.3">
      <c r="A12" s="3" t="s">
        <v>367</v>
      </c>
      <c r="C12" s="3" t="s">
        <v>43</v>
      </c>
      <c r="D12" s="4">
        <v>42159</v>
      </c>
      <c r="E12" s="3" t="s">
        <v>264</v>
      </c>
      <c r="F12" s="3" t="s">
        <v>343</v>
      </c>
    </row>
    <row r="13" spans="1:7" x14ac:dyDescent="0.3">
      <c r="A13" s="3" t="s">
        <v>372</v>
      </c>
      <c r="C13" s="3" t="s">
        <v>43</v>
      </c>
      <c r="D13" s="4">
        <v>42165</v>
      </c>
      <c r="E13" s="3" t="s">
        <v>264</v>
      </c>
      <c r="F13" s="3" t="s">
        <v>324</v>
      </c>
    </row>
    <row r="14" spans="1:7" x14ac:dyDescent="0.3">
      <c r="A14" s="3" t="s">
        <v>392</v>
      </c>
      <c r="C14" s="3" t="s">
        <v>43</v>
      </c>
      <c r="D14" s="4">
        <v>42223</v>
      </c>
      <c r="E14" s="3" t="s">
        <v>267</v>
      </c>
      <c r="G14" s="3" t="s">
        <v>393</v>
      </c>
    </row>
    <row r="15" spans="1:7" x14ac:dyDescent="0.3">
      <c r="A15" s="3" t="s">
        <v>401</v>
      </c>
      <c r="C15" s="3" t="s">
        <v>43</v>
      </c>
      <c r="D15" s="4">
        <v>42257</v>
      </c>
      <c r="E15" s="3" t="s">
        <v>264</v>
      </c>
      <c r="G15" s="3" t="s">
        <v>402</v>
      </c>
    </row>
    <row r="16" spans="1:7" x14ac:dyDescent="0.3">
      <c r="A16" s="3" t="s">
        <v>410</v>
      </c>
      <c r="C16" s="3" t="s">
        <v>43</v>
      </c>
      <c r="D16" s="4">
        <v>42272</v>
      </c>
      <c r="E16" s="3" t="s">
        <v>267</v>
      </c>
      <c r="F16" s="3" t="s">
        <v>411</v>
      </c>
      <c r="G16" s="3" t="s">
        <v>393</v>
      </c>
    </row>
    <row r="17" spans="1:7" x14ac:dyDescent="0.3">
      <c r="A17" s="3" t="s">
        <v>422</v>
      </c>
      <c r="C17" s="3" t="s">
        <v>64</v>
      </c>
      <c r="D17" s="4">
        <v>42298</v>
      </c>
      <c r="E17" s="3" t="s">
        <v>264</v>
      </c>
      <c r="F17" s="3" t="s">
        <v>286</v>
      </c>
    </row>
    <row r="18" spans="1:7" x14ac:dyDescent="0.3">
      <c r="A18" s="3" t="s">
        <v>435</v>
      </c>
      <c r="C18" s="3" t="s">
        <v>64</v>
      </c>
      <c r="D18" s="4">
        <v>42325</v>
      </c>
      <c r="E18" s="3" t="s">
        <v>264</v>
      </c>
      <c r="F18" s="3" t="s">
        <v>436</v>
      </c>
      <c r="G18" s="3" t="s">
        <v>393</v>
      </c>
    </row>
    <row r="19" spans="1:7" x14ac:dyDescent="0.3">
      <c r="A19" s="3" t="s">
        <v>447</v>
      </c>
      <c r="C19" s="3" t="s">
        <v>64</v>
      </c>
      <c r="D19" s="4">
        <v>42355</v>
      </c>
      <c r="E19" s="3" t="s">
        <v>256</v>
      </c>
      <c r="F19" s="3" t="s">
        <v>448</v>
      </c>
      <c r="G19" s="3" t="s">
        <v>449</v>
      </c>
    </row>
    <row r="20" spans="1:7" x14ac:dyDescent="0.3">
      <c r="A20" s="3" t="s">
        <v>454</v>
      </c>
      <c r="C20" s="3" t="s">
        <v>43</v>
      </c>
      <c r="D20" s="4">
        <v>42377</v>
      </c>
      <c r="E20" s="3" t="s">
        <v>256</v>
      </c>
      <c r="F20" s="3" t="s">
        <v>378</v>
      </c>
      <c r="G20" s="3" t="s">
        <v>292</v>
      </c>
    </row>
    <row r="21" spans="1:7" x14ac:dyDescent="0.3">
      <c r="A21" s="3" t="s">
        <v>460</v>
      </c>
      <c r="C21" s="3" t="s">
        <v>43</v>
      </c>
      <c r="D21" s="4">
        <v>42406</v>
      </c>
      <c r="E21" s="3" t="s">
        <v>267</v>
      </c>
      <c r="F21" s="3" t="s">
        <v>311</v>
      </c>
      <c r="G21" s="3" t="s">
        <v>461</v>
      </c>
    </row>
    <row r="22" spans="1:7" x14ac:dyDescent="0.3">
      <c r="D22" s="4"/>
    </row>
    <row r="23" spans="1:7" x14ac:dyDescent="0.3">
      <c r="D23" s="4"/>
    </row>
    <row r="25" spans="1:7" x14ac:dyDescent="0.3">
      <c r="D25" s="4"/>
    </row>
    <row r="26" spans="1:7" x14ac:dyDescent="0.3">
      <c r="D26" s="4"/>
    </row>
    <row r="27" spans="1:7" x14ac:dyDescent="0.3">
      <c r="D27" s="4"/>
    </row>
    <row r="28" spans="1:7" x14ac:dyDescent="0.3">
      <c r="D28" s="4"/>
    </row>
    <row r="29" spans="1:7" x14ac:dyDescent="0.3">
      <c r="D29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  <row r="37" spans="4:4" x14ac:dyDescent="0.3">
      <c r="D37" s="4"/>
    </row>
    <row r="38" spans="4:4" x14ac:dyDescent="0.3">
      <c r="D38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119" spans="4:4" x14ac:dyDescent="0.3">
      <c r="D119" s="4"/>
    </row>
    <row r="120" spans="4:4" x14ac:dyDescent="0.3">
      <c r="D120" s="4"/>
    </row>
    <row r="121" spans="4:4" x14ac:dyDescent="0.3">
      <c r="D121" s="4"/>
    </row>
    <row r="122" spans="4:4" x14ac:dyDescent="0.3">
      <c r="D122" s="4"/>
    </row>
    <row r="123" spans="4:4" x14ac:dyDescent="0.3">
      <c r="D123" s="4"/>
    </row>
    <row r="124" spans="4:4" x14ac:dyDescent="0.3">
      <c r="D12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zoomScale="75" zoomScaleNormal="75" workbookViewId="0">
      <selection sqref="A1:A1048576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60" bestFit="1" customWidth="1"/>
    <col min="5" max="5" width="30.44140625" bestFit="1" customWidth="1"/>
    <col min="6" max="6" width="12.44140625" bestFit="1" customWidth="1"/>
    <col min="7" max="7" width="27.21875" bestFit="1" customWidth="1"/>
    <col min="8" max="8" width="17.33203125" bestFit="1" customWidth="1"/>
    <col min="9" max="10" width="209.44140625" bestFit="1" customWidth="1"/>
    <col min="11" max="11" width="29.88671875" bestFit="1" customWidth="1"/>
    <col min="12" max="12" width="32.44140625" bestFit="1" customWidth="1"/>
    <col min="13" max="13" width="17" bestFit="1" customWidth="1"/>
    <col min="14" max="14" width="13.1093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47" max="47" width="48.66406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934</v>
      </c>
      <c r="E1" t="s">
        <v>35</v>
      </c>
      <c r="F1" t="s">
        <v>36</v>
      </c>
      <c r="G1" t="s">
        <v>37</v>
      </c>
      <c r="H1" t="s">
        <v>930</v>
      </c>
      <c r="I1" t="s">
        <v>38</v>
      </c>
      <c r="J1" t="s">
        <v>39</v>
      </c>
      <c r="K1" t="s">
        <v>40</v>
      </c>
      <c r="L1" t="s">
        <v>608</v>
      </c>
      <c r="M1" t="s">
        <v>724</v>
      </c>
      <c r="N1" t="s">
        <v>41</v>
      </c>
    </row>
    <row r="2" spans="1:29" s="3" customFormat="1" x14ac:dyDescent="0.3">
      <c r="A2" s="3" t="s">
        <v>305</v>
      </c>
      <c r="B2" s="3" t="s">
        <v>43</v>
      </c>
      <c r="C2" s="4">
        <v>41943</v>
      </c>
      <c r="D2" s="3">
        <v>0.94226205099899996</v>
      </c>
      <c r="E2" s="3" t="s">
        <v>49</v>
      </c>
      <c r="F2" s="3">
        <v>0.42484979272399997</v>
      </c>
      <c r="G2" s="3" t="s">
        <v>45</v>
      </c>
      <c r="H2" s="3">
        <v>2.18181818182E-2</v>
      </c>
      <c r="I2" s="3" t="s">
        <v>842</v>
      </c>
      <c r="J2" s="3" t="s">
        <v>842</v>
      </c>
      <c r="L2" s="3" t="s">
        <v>737</v>
      </c>
      <c r="M2" s="3">
        <v>1.03636363636E-2</v>
      </c>
      <c r="N2" s="3" t="s">
        <v>738</v>
      </c>
    </row>
    <row r="3" spans="1:29" s="3" customFormat="1" x14ac:dyDescent="0.3">
      <c r="A3" s="3" t="s">
        <v>315</v>
      </c>
      <c r="B3" s="3" t="s">
        <v>43</v>
      </c>
      <c r="C3" s="4">
        <v>41985</v>
      </c>
      <c r="D3" s="3">
        <v>0.86743969730100001</v>
      </c>
      <c r="E3" s="3" t="s">
        <v>49</v>
      </c>
      <c r="F3" s="3">
        <v>0.28307559708899999</v>
      </c>
      <c r="G3" s="3" t="s">
        <v>45</v>
      </c>
      <c r="H3" s="3">
        <v>1.2E-2</v>
      </c>
      <c r="I3" s="3" t="s">
        <v>54</v>
      </c>
      <c r="J3" s="3" t="s">
        <v>55</v>
      </c>
      <c r="K3" s="3" t="s">
        <v>55</v>
      </c>
      <c r="L3" s="3" t="s">
        <v>743</v>
      </c>
      <c r="M3" s="3">
        <v>5.7000000000000002E-3</v>
      </c>
      <c r="N3" s="3" t="s">
        <v>738</v>
      </c>
      <c r="AB3" s="37"/>
    </row>
    <row r="4" spans="1:29" s="3" customFormat="1" x14ac:dyDescent="0.3">
      <c r="A4" s="3" t="s">
        <v>318</v>
      </c>
      <c r="B4" s="3" t="s">
        <v>43</v>
      </c>
      <c r="C4" s="4">
        <v>41989</v>
      </c>
      <c r="D4" s="3">
        <v>0.91049292761900003</v>
      </c>
      <c r="E4" s="3" t="s">
        <v>49</v>
      </c>
      <c r="F4" s="3">
        <v>0.55631743765300001</v>
      </c>
      <c r="G4" s="3" t="s">
        <v>48</v>
      </c>
      <c r="H4" s="3">
        <v>1.04347826087E-2</v>
      </c>
      <c r="I4" s="3" t="s">
        <v>844</v>
      </c>
      <c r="J4" s="3" t="s">
        <v>845</v>
      </c>
      <c r="K4" s="3" t="s">
        <v>846</v>
      </c>
      <c r="L4" s="3" t="s">
        <v>744</v>
      </c>
      <c r="M4" s="3">
        <v>4.9565217391299996E-3</v>
      </c>
      <c r="N4" s="3" t="s">
        <v>738</v>
      </c>
      <c r="AB4" s="37"/>
      <c r="AC4" s="37"/>
    </row>
    <row r="5" spans="1:29" s="3" customFormat="1" x14ac:dyDescent="0.3">
      <c r="A5" s="3" t="s">
        <v>320</v>
      </c>
      <c r="B5" s="3" t="s">
        <v>43</v>
      </c>
      <c r="C5" s="4">
        <v>41992</v>
      </c>
      <c r="D5" s="3">
        <v>0.81524622303500005</v>
      </c>
      <c r="E5" s="3" t="s">
        <v>49</v>
      </c>
      <c r="F5" s="3">
        <v>0.87819688690300002</v>
      </c>
      <c r="G5" s="3" t="s">
        <v>48</v>
      </c>
      <c r="H5" s="3">
        <v>0.01</v>
      </c>
      <c r="I5" s="3" t="s">
        <v>847</v>
      </c>
      <c r="J5" s="3" t="s">
        <v>848</v>
      </c>
      <c r="K5" s="3" t="s">
        <v>849</v>
      </c>
      <c r="L5" s="3" t="s">
        <v>745</v>
      </c>
      <c r="M5" s="3">
        <v>4.7499999999999999E-3</v>
      </c>
      <c r="N5" s="3" t="s">
        <v>738</v>
      </c>
      <c r="AB5" s="37"/>
      <c r="AC5" s="37"/>
    </row>
    <row r="6" spans="1:29" s="3" customFormat="1" x14ac:dyDescent="0.3">
      <c r="A6" s="3" t="s">
        <v>329</v>
      </c>
      <c r="B6" s="3" t="s">
        <v>64</v>
      </c>
      <c r="C6" s="4">
        <v>42038</v>
      </c>
      <c r="D6" s="3">
        <v>0.90781510817400002</v>
      </c>
      <c r="E6" s="3" t="s">
        <v>49</v>
      </c>
      <c r="F6" s="3">
        <v>0.31759756853499999</v>
      </c>
      <c r="G6" s="3" t="s">
        <v>45</v>
      </c>
      <c r="H6" s="3">
        <v>0.01</v>
      </c>
      <c r="I6" s="3" t="s">
        <v>855</v>
      </c>
      <c r="J6" s="3" t="s">
        <v>856</v>
      </c>
      <c r="K6" s="3" t="s">
        <v>857</v>
      </c>
      <c r="L6" s="3" t="s">
        <v>748</v>
      </c>
      <c r="M6" s="3">
        <v>4.7499999999999999E-3</v>
      </c>
      <c r="N6" s="3" t="s">
        <v>738</v>
      </c>
      <c r="AB6" s="37"/>
    </row>
    <row r="7" spans="1:29" s="3" customFormat="1" x14ac:dyDescent="0.3">
      <c r="A7" s="3" t="s">
        <v>335</v>
      </c>
      <c r="B7" s="3" t="s">
        <v>43</v>
      </c>
      <c r="C7" s="4">
        <v>42059</v>
      </c>
      <c r="D7" s="3">
        <v>0.97696782501500001</v>
      </c>
      <c r="E7" s="3" t="s">
        <v>49</v>
      </c>
      <c r="F7" s="3">
        <v>0.22071179088099999</v>
      </c>
      <c r="G7" s="3" t="s">
        <v>45</v>
      </c>
      <c r="H7" s="3">
        <v>0.02</v>
      </c>
      <c r="I7" s="3" t="s">
        <v>859</v>
      </c>
      <c r="K7" s="3" t="s">
        <v>859</v>
      </c>
      <c r="L7" s="3" t="s">
        <v>750</v>
      </c>
      <c r="M7" s="3">
        <v>9.4999999999999998E-3</v>
      </c>
      <c r="N7" s="3" t="s">
        <v>738</v>
      </c>
      <c r="AB7" s="37"/>
    </row>
    <row r="8" spans="1:29" s="3" customFormat="1" x14ac:dyDescent="0.3">
      <c r="A8" s="3" t="s">
        <v>337</v>
      </c>
      <c r="B8" s="3" t="s">
        <v>64</v>
      </c>
      <c r="C8" s="4">
        <v>42072</v>
      </c>
      <c r="D8" s="3">
        <v>0.88435884148599997</v>
      </c>
      <c r="E8" s="3" t="s">
        <v>49</v>
      </c>
      <c r="F8" s="3">
        <v>0.30140867929300003</v>
      </c>
      <c r="G8" s="3" t="s">
        <v>45</v>
      </c>
      <c r="H8" s="3">
        <v>1.09090909091E-2</v>
      </c>
      <c r="I8" s="3" t="s">
        <v>856</v>
      </c>
      <c r="J8" s="3" t="s">
        <v>856</v>
      </c>
      <c r="L8" s="3" t="s">
        <v>751</v>
      </c>
      <c r="M8" s="3">
        <v>5.1818181818200004E-3</v>
      </c>
      <c r="N8" s="3" t="s">
        <v>738</v>
      </c>
      <c r="AB8" s="37"/>
    </row>
    <row r="9" spans="1:29" s="3" customFormat="1" x14ac:dyDescent="0.3">
      <c r="A9" s="3" t="s">
        <v>340</v>
      </c>
      <c r="B9" s="3" t="s">
        <v>64</v>
      </c>
      <c r="C9" s="4">
        <v>42074</v>
      </c>
      <c r="D9" s="3">
        <v>0.96730649061100005</v>
      </c>
      <c r="E9" s="3" t="s">
        <v>49</v>
      </c>
      <c r="F9" s="3">
        <v>0.38296889412700003</v>
      </c>
      <c r="G9" s="3" t="s">
        <v>45</v>
      </c>
      <c r="H9" s="3">
        <v>0.02</v>
      </c>
      <c r="I9" s="3" t="s">
        <v>860</v>
      </c>
      <c r="K9" s="3" t="s">
        <v>860</v>
      </c>
      <c r="L9" s="3" t="s">
        <v>753</v>
      </c>
      <c r="M9" s="3">
        <v>9.4999999999999998E-3</v>
      </c>
      <c r="N9" s="3" t="s">
        <v>738</v>
      </c>
    </row>
    <row r="10" spans="1:29" s="3" customFormat="1" x14ac:dyDescent="0.3">
      <c r="A10" s="3" t="s">
        <v>348</v>
      </c>
      <c r="B10" s="3" t="s">
        <v>43</v>
      </c>
      <c r="C10" s="4">
        <v>42124</v>
      </c>
      <c r="D10" s="3">
        <v>0.97177515536199999</v>
      </c>
      <c r="E10" s="3" t="s">
        <v>49</v>
      </c>
      <c r="F10" s="3">
        <v>0.32902848944599999</v>
      </c>
      <c r="G10" s="3" t="s">
        <v>45</v>
      </c>
      <c r="H10" s="3">
        <v>0.02</v>
      </c>
      <c r="I10" s="3" t="s">
        <v>54</v>
      </c>
      <c r="J10" s="3" t="s">
        <v>55</v>
      </c>
      <c r="K10" s="3" t="s">
        <v>55</v>
      </c>
      <c r="L10" s="3" t="s">
        <v>757</v>
      </c>
      <c r="M10" s="3">
        <v>9.4999999999999998E-3</v>
      </c>
      <c r="N10" s="3" t="s">
        <v>738</v>
      </c>
      <c r="AB10" s="37"/>
      <c r="AC10" s="37"/>
    </row>
    <row r="11" spans="1:29" s="3" customFormat="1" x14ac:dyDescent="0.3">
      <c r="A11" s="3" t="s">
        <v>352</v>
      </c>
      <c r="B11" s="3" t="s">
        <v>43</v>
      </c>
      <c r="C11" s="4">
        <v>42132</v>
      </c>
      <c r="D11" s="3">
        <v>0.96423423007099995</v>
      </c>
      <c r="E11" s="3" t="s">
        <v>49</v>
      </c>
      <c r="F11" s="3">
        <v>0.37126612314200003</v>
      </c>
      <c r="G11" s="3" t="s">
        <v>45</v>
      </c>
      <c r="H11" s="3">
        <v>0.02</v>
      </c>
      <c r="I11" s="3" t="s">
        <v>54</v>
      </c>
      <c r="J11" s="3" t="s">
        <v>55</v>
      </c>
      <c r="K11" s="3" t="s">
        <v>55</v>
      </c>
      <c r="L11" s="3" t="s">
        <v>759</v>
      </c>
      <c r="M11" s="3">
        <v>9.4999999999999998E-3</v>
      </c>
      <c r="N11" s="3" t="s">
        <v>738</v>
      </c>
    </row>
    <row r="12" spans="1:29" s="3" customFormat="1" x14ac:dyDescent="0.3">
      <c r="A12" s="3" t="s">
        <v>356</v>
      </c>
      <c r="B12" s="3" t="s">
        <v>43</v>
      </c>
      <c r="C12" s="4">
        <v>42140</v>
      </c>
      <c r="D12" s="3">
        <v>0.97562733253599998</v>
      </c>
      <c r="E12" s="3" t="s">
        <v>49</v>
      </c>
      <c r="F12" s="3">
        <v>0.30556170144599998</v>
      </c>
      <c r="G12" s="3" t="s">
        <v>45</v>
      </c>
      <c r="H12" s="3">
        <v>0.02</v>
      </c>
      <c r="I12" s="3" t="s">
        <v>54</v>
      </c>
      <c r="J12" s="3" t="s">
        <v>55</v>
      </c>
      <c r="K12" s="3" t="s">
        <v>55</v>
      </c>
      <c r="L12" s="3" t="s">
        <v>762</v>
      </c>
      <c r="M12" s="3">
        <v>9.4999999999999998E-3</v>
      </c>
      <c r="N12" s="3" t="s">
        <v>738</v>
      </c>
      <c r="AC12" s="37"/>
    </row>
    <row r="13" spans="1:29" s="3" customFormat="1" x14ac:dyDescent="0.3">
      <c r="A13" s="3" t="s">
        <v>358</v>
      </c>
      <c r="B13" s="3" t="s">
        <v>43</v>
      </c>
      <c r="C13" s="4">
        <v>42146</v>
      </c>
      <c r="D13" s="3">
        <v>0.97571235423400005</v>
      </c>
      <c r="E13" s="3" t="s">
        <v>49</v>
      </c>
      <c r="F13" s="3">
        <v>0.39894541293699998</v>
      </c>
      <c r="G13" s="3" t="s">
        <v>45</v>
      </c>
      <c r="H13" s="3">
        <v>0.02</v>
      </c>
      <c r="I13" s="3" t="s">
        <v>54</v>
      </c>
      <c r="J13" s="3" t="s">
        <v>55</v>
      </c>
      <c r="K13" s="3" t="s">
        <v>55</v>
      </c>
      <c r="L13" s="3" t="s">
        <v>764</v>
      </c>
      <c r="M13" s="3">
        <v>9.4999999999999998E-3</v>
      </c>
      <c r="N13" s="3" t="s">
        <v>738</v>
      </c>
    </row>
    <row r="14" spans="1:29" s="3" customFormat="1" x14ac:dyDescent="0.3">
      <c r="A14" s="3" t="s">
        <v>361</v>
      </c>
      <c r="B14" s="3" t="s">
        <v>43</v>
      </c>
      <c r="C14" s="4">
        <v>42156</v>
      </c>
      <c r="D14" s="3">
        <v>0.96308334632799997</v>
      </c>
      <c r="E14" s="3" t="s">
        <v>49</v>
      </c>
      <c r="F14" s="3">
        <v>0.378425504774</v>
      </c>
      <c r="G14" s="3" t="s">
        <v>45</v>
      </c>
      <c r="H14" s="3">
        <v>0.02</v>
      </c>
      <c r="I14" s="3" t="s">
        <v>866</v>
      </c>
      <c r="J14" s="3" t="s">
        <v>866</v>
      </c>
      <c r="L14" s="3" t="s">
        <v>766</v>
      </c>
      <c r="M14" s="3">
        <v>9.4999999999999998E-3</v>
      </c>
      <c r="N14" s="3" t="s">
        <v>738</v>
      </c>
    </row>
    <row r="15" spans="1:29" s="3" customFormat="1" x14ac:dyDescent="0.3">
      <c r="A15" s="3" t="s">
        <v>363</v>
      </c>
      <c r="B15" s="3" t="s">
        <v>43</v>
      </c>
      <c r="C15" s="4">
        <v>42157</v>
      </c>
      <c r="D15" s="3">
        <v>0.96208693147500002</v>
      </c>
      <c r="E15" s="3" t="s">
        <v>49</v>
      </c>
      <c r="F15" s="3">
        <v>0.367225522646</v>
      </c>
      <c r="G15" s="3" t="s">
        <v>45</v>
      </c>
      <c r="H15" s="3">
        <v>1.09090909091E-2</v>
      </c>
      <c r="I15" s="3" t="s">
        <v>867</v>
      </c>
      <c r="K15" s="3" t="s">
        <v>867</v>
      </c>
      <c r="L15" s="3" t="s">
        <v>767</v>
      </c>
      <c r="M15" s="3">
        <v>5.1818181818200004E-3</v>
      </c>
      <c r="N15" s="3" t="s">
        <v>738</v>
      </c>
      <c r="AB15" s="37"/>
    </row>
    <row r="16" spans="1:29" s="3" customFormat="1" x14ac:dyDescent="0.3">
      <c r="A16" s="3" t="s">
        <v>367</v>
      </c>
      <c r="B16" s="3" t="s">
        <v>43</v>
      </c>
      <c r="C16" s="4">
        <v>42159</v>
      </c>
      <c r="D16" s="3">
        <v>0.97262182812200004</v>
      </c>
      <c r="E16" s="3" t="s">
        <v>49</v>
      </c>
      <c r="F16" s="3">
        <v>0.425555058225</v>
      </c>
      <c r="G16" s="3" t="s">
        <v>45</v>
      </c>
      <c r="H16" s="3">
        <v>0.02</v>
      </c>
      <c r="I16" s="3" t="s">
        <v>54</v>
      </c>
      <c r="J16" s="3" t="s">
        <v>55</v>
      </c>
      <c r="K16" s="3" t="s">
        <v>55</v>
      </c>
      <c r="L16" s="3" t="s">
        <v>769</v>
      </c>
      <c r="M16" s="3">
        <v>9.4999999999999998E-3</v>
      </c>
      <c r="N16" s="3" t="s">
        <v>738</v>
      </c>
      <c r="AB16" s="37"/>
    </row>
    <row r="17" spans="1:29" s="3" customFormat="1" x14ac:dyDescent="0.3">
      <c r="A17" s="3" t="s">
        <v>372</v>
      </c>
      <c r="B17" s="3" t="s">
        <v>43</v>
      </c>
      <c r="C17" s="4">
        <v>42165</v>
      </c>
      <c r="D17" s="3">
        <v>0.96314753286699994</v>
      </c>
      <c r="E17" s="3" t="s">
        <v>49</v>
      </c>
      <c r="F17" s="3">
        <v>0.429261109295</v>
      </c>
      <c r="G17" s="3" t="s">
        <v>45</v>
      </c>
      <c r="H17" s="3">
        <v>0.02</v>
      </c>
      <c r="I17" s="3" t="s">
        <v>873</v>
      </c>
      <c r="K17" s="3" t="s">
        <v>873</v>
      </c>
      <c r="L17" s="3" t="s">
        <v>772</v>
      </c>
      <c r="M17" s="3">
        <v>9.4999999999999998E-3</v>
      </c>
      <c r="N17" s="3" t="s">
        <v>738</v>
      </c>
    </row>
    <row r="18" spans="1:29" s="3" customFormat="1" x14ac:dyDescent="0.3">
      <c r="A18" s="3" t="s">
        <v>392</v>
      </c>
      <c r="B18" s="3" t="s">
        <v>43</v>
      </c>
      <c r="C18" s="4">
        <v>42223</v>
      </c>
      <c r="D18" s="3">
        <v>0.95998648569699996</v>
      </c>
      <c r="E18" s="3" t="s">
        <v>49</v>
      </c>
      <c r="F18" s="3">
        <v>0.36606071182700001</v>
      </c>
      <c r="G18" s="3" t="s">
        <v>45</v>
      </c>
      <c r="H18" s="3">
        <v>0.02</v>
      </c>
      <c r="I18" s="3" t="s">
        <v>54</v>
      </c>
      <c r="J18" s="3" t="s">
        <v>55</v>
      </c>
      <c r="K18" s="3" t="s">
        <v>55</v>
      </c>
      <c r="L18" s="3" t="s">
        <v>782</v>
      </c>
      <c r="M18" s="3">
        <v>9.4999999999999998E-3</v>
      </c>
      <c r="N18" s="3" t="s">
        <v>738</v>
      </c>
    </row>
    <row r="19" spans="1:29" s="3" customFormat="1" x14ac:dyDescent="0.3">
      <c r="A19" s="3" t="s">
        <v>401</v>
      </c>
      <c r="B19" s="3" t="s">
        <v>43</v>
      </c>
      <c r="C19" s="4">
        <v>42257</v>
      </c>
      <c r="D19" s="3">
        <v>0.97024044012099997</v>
      </c>
      <c r="E19" s="3" t="s">
        <v>49</v>
      </c>
      <c r="F19" s="3">
        <v>0.28101128970799999</v>
      </c>
      <c r="G19" s="3" t="s">
        <v>45</v>
      </c>
      <c r="H19" s="3">
        <v>0.02</v>
      </c>
      <c r="I19" s="3" t="s">
        <v>54</v>
      </c>
      <c r="J19" s="3" t="s">
        <v>55</v>
      </c>
      <c r="K19" s="3" t="s">
        <v>55</v>
      </c>
      <c r="L19" s="3" t="s">
        <v>787</v>
      </c>
      <c r="M19" s="3">
        <v>9.4999999999999998E-3</v>
      </c>
      <c r="N19" s="3" t="s">
        <v>738</v>
      </c>
      <c r="AB19" s="37"/>
      <c r="AC19" s="37"/>
    </row>
    <row r="20" spans="1:29" s="3" customFormat="1" x14ac:dyDescent="0.3">
      <c r="A20" s="3" t="s">
        <v>410</v>
      </c>
      <c r="B20" s="3" t="s">
        <v>43</v>
      </c>
      <c r="C20" s="4">
        <v>42272</v>
      </c>
      <c r="D20" s="3">
        <v>0.96518882865699995</v>
      </c>
      <c r="E20" s="3" t="s">
        <v>49</v>
      </c>
      <c r="F20" s="3">
        <v>0.46239345206799998</v>
      </c>
      <c r="G20" s="3" t="s">
        <v>45</v>
      </c>
      <c r="H20" s="3">
        <v>0.02</v>
      </c>
      <c r="I20" s="3" t="s">
        <v>888</v>
      </c>
      <c r="J20" s="3" t="s">
        <v>888</v>
      </c>
      <c r="L20" s="3" t="s">
        <v>793</v>
      </c>
      <c r="M20" s="3">
        <v>9.4999999999999998E-3</v>
      </c>
      <c r="N20" s="3" t="s">
        <v>738</v>
      </c>
    </row>
    <row r="21" spans="1:29" s="3" customFormat="1" x14ac:dyDescent="0.3">
      <c r="A21" s="3" t="s">
        <v>422</v>
      </c>
      <c r="B21" s="3" t="s">
        <v>64</v>
      </c>
      <c r="C21" s="4">
        <v>42298</v>
      </c>
      <c r="D21" s="3">
        <v>0.959313949291</v>
      </c>
      <c r="E21" s="3" t="s">
        <v>49</v>
      </c>
      <c r="F21" s="3">
        <v>0.42918963806900001</v>
      </c>
      <c r="G21" s="3" t="s">
        <v>45</v>
      </c>
      <c r="H21" s="3">
        <v>0.02</v>
      </c>
      <c r="I21" s="3" t="s">
        <v>895</v>
      </c>
      <c r="K21" s="3" t="s">
        <v>895</v>
      </c>
      <c r="L21" s="3" t="s">
        <v>800</v>
      </c>
      <c r="M21" s="3">
        <v>9.4999999999999998E-3</v>
      </c>
      <c r="N21" s="3" t="s">
        <v>738</v>
      </c>
    </row>
    <row r="22" spans="1:29" s="3" customFormat="1" x14ac:dyDescent="0.3">
      <c r="A22" s="3" t="s">
        <v>433</v>
      </c>
      <c r="B22" s="3" t="s">
        <v>43</v>
      </c>
      <c r="C22" s="4">
        <v>42325</v>
      </c>
      <c r="D22" s="3">
        <v>0.98042787574300005</v>
      </c>
      <c r="E22" s="3" t="s">
        <v>49</v>
      </c>
      <c r="F22" s="3">
        <v>0.51278856116899996</v>
      </c>
      <c r="G22" s="3" t="s">
        <v>48</v>
      </c>
      <c r="H22" s="3">
        <v>0.01</v>
      </c>
      <c r="I22" s="3" t="s">
        <v>901</v>
      </c>
      <c r="K22" s="3" t="s">
        <v>901</v>
      </c>
      <c r="L22" s="3" t="s">
        <v>809</v>
      </c>
      <c r="M22" s="3">
        <v>4.7499999999999999E-3</v>
      </c>
      <c r="N22" s="3" t="s">
        <v>738</v>
      </c>
      <c r="AB22" s="37"/>
    </row>
    <row r="23" spans="1:29" s="3" customFormat="1" x14ac:dyDescent="0.3">
      <c r="A23" s="3" t="s">
        <v>435</v>
      </c>
      <c r="B23" s="3" t="s">
        <v>64</v>
      </c>
      <c r="C23" s="4">
        <v>42325</v>
      </c>
      <c r="D23" s="3">
        <v>0.96859924866900005</v>
      </c>
      <c r="E23" s="3" t="s">
        <v>49</v>
      </c>
      <c r="F23" s="3">
        <v>0.56160824554699995</v>
      </c>
      <c r="G23" s="3" t="s">
        <v>48</v>
      </c>
      <c r="H23" s="3">
        <v>0.01</v>
      </c>
      <c r="I23" s="3" t="s">
        <v>902</v>
      </c>
      <c r="J23" s="3" t="s">
        <v>903</v>
      </c>
      <c r="K23" s="3" t="s">
        <v>904</v>
      </c>
      <c r="L23" s="3" t="s">
        <v>810</v>
      </c>
      <c r="M23" s="3">
        <v>4.7499999999999999E-3</v>
      </c>
      <c r="N23" s="3" t="s">
        <v>738</v>
      </c>
      <c r="AB23" s="37"/>
    </row>
    <row r="24" spans="1:29" s="3" customFormat="1" x14ac:dyDescent="0.3">
      <c r="A24" s="3" t="s">
        <v>447</v>
      </c>
      <c r="B24" s="3" t="s">
        <v>64</v>
      </c>
      <c r="C24" s="4">
        <v>42355</v>
      </c>
      <c r="D24" s="3">
        <v>0.93002369588900002</v>
      </c>
      <c r="E24" s="3" t="s">
        <v>49</v>
      </c>
      <c r="F24" s="3">
        <v>0.24431872663599999</v>
      </c>
      <c r="G24" s="3" t="s">
        <v>45</v>
      </c>
      <c r="H24" s="3">
        <v>0.01</v>
      </c>
      <c r="I24" s="3" t="s">
        <v>54</v>
      </c>
      <c r="J24" s="3" t="s">
        <v>55</v>
      </c>
      <c r="K24" s="3" t="s">
        <v>55</v>
      </c>
      <c r="L24" s="3" t="s">
        <v>818</v>
      </c>
      <c r="M24" s="3">
        <v>4.7499999999999999E-3</v>
      </c>
      <c r="N24" s="3" t="s">
        <v>738</v>
      </c>
    </row>
    <row r="25" spans="1:29" s="3" customFormat="1" x14ac:dyDescent="0.3">
      <c r="A25" s="3" t="s">
        <v>454</v>
      </c>
      <c r="B25" s="3" t="s">
        <v>43</v>
      </c>
      <c r="C25" s="4">
        <v>42377</v>
      </c>
      <c r="D25" s="3">
        <v>0.96995773543700003</v>
      </c>
      <c r="E25" s="3" t="s">
        <v>49</v>
      </c>
      <c r="F25" s="3">
        <v>0.35455551392899998</v>
      </c>
      <c r="G25" s="3" t="s">
        <v>45</v>
      </c>
      <c r="H25" s="3">
        <v>0.02</v>
      </c>
      <c r="I25" s="3" t="s">
        <v>54</v>
      </c>
      <c r="J25" s="3" t="s">
        <v>55</v>
      </c>
      <c r="K25" s="3" t="s">
        <v>55</v>
      </c>
      <c r="L25" s="3" t="s">
        <v>823</v>
      </c>
      <c r="M25" s="3">
        <v>9.4999999999999998E-3</v>
      </c>
      <c r="N25" s="3" t="s">
        <v>738</v>
      </c>
      <c r="AB25" s="37"/>
    </row>
    <row r="26" spans="1:29" s="3" customFormat="1" x14ac:dyDescent="0.3">
      <c r="A26" s="3" t="s">
        <v>460</v>
      </c>
      <c r="B26" s="3" t="s">
        <v>43</v>
      </c>
      <c r="C26" s="4">
        <v>42406</v>
      </c>
      <c r="D26" s="3">
        <v>0.97024904891399999</v>
      </c>
      <c r="E26" s="3" t="s">
        <v>49</v>
      </c>
      <c r="F26" s="3">
        <v>0.27786223747200001</v>
      </c>
      <c r="G26" s="3" t="s">
        <v>45</v>
      </c>
      <c r="H26" s="3">
        <v>0.02</v>
      </c>
      <c r="I26" s="3" t="s">
        <v>54</v>
      </c>
      <c r="J26" s="3" t="s">
        <v>55</v>
      </c>
      <c r="K26" s="3" t="s">
        <v>55</v>
      </c>
      <c r="L26" s="3" t="s">
        <v>829</v>
      </c>
      <c r="M26" s="3">
        <v>9.4999999999999998E-3</v>
      </c>
      <c r="N26" s="3" t="s">
        <v>738</v>
      </c>
      <c r="AC26" s="37"/>
    </row>
    <row r="27" spans="1:29" s="3" customFormat="1" x14ac:dyDescent="0.3">
      <c r="C27" s="4"/>
      <c r="AB27" s="37"/>
    </row>
    <row r="28" spans="1:29" s="3" customFormat="1" x14ac:dyDescent="0.3">
      <c r="C28" s="4"/>
    </row>
    <row r="30" spans="1:29" s="3" customFormat="1" x14ac:dyDescent="0.3">
      <c r="C30" s="4"/>
    </row>
    <row r="31" spans="1:29" s="3" customFormat="1" x14ac:dyDescent="0.3">
      <c r="C31" s="4"/>
      <c r="AB31" s="37"/>
    </row>
    <row r="32" spans="1:29" s="3" customFormat="1" x14ac:dyDescent="0.3">
      <c r="C32" s="4"/>
    </row>
    <row r="33" spans="3:29" s="3" customFormat="1" x14ac:dyDescent="0.3">
      <c r="C33" s="4"/>
      <c r="AB33" s="37"/>
    </row>
    <row r="34" spans="3:29" s="3" customFormat="1" x14ac:dyDescent="0.3">
      <c r="C34" s="4"/>
      <c r="AB34" s="37"/>
      <c r="AC34" s="37"/>
    </row>
    <row r="36" spans="3:29" s="3" customFormat="1" x14ac:dyDescent="0.3">
      <c r="C36" s="4"/>
      <c r="AB36" s="37"/>
    </row>
    <row r="38" spans="3:29" s="3" customFormat="1" x14ac:dyDescent="0.3">
      <c r="C38" s="4"/>
      <c r="AB38" s="37"/>
      <c r="AC38" s="37"/>
    </row>
    <row r="39" spans="3:29" s="3" customFormat="1" x14ac:dyDescent="0.3">
      <c r="C39" s="4"/>
      <c r="AB39" s="37"/>
    </row>
    <row r="40" spans="3:29" s="3" customFormat="1" x14ac:dyDescent="0.3">
      <c r="C40" s="4"/>
      <c r="AB40" s="37"/>
      <c r="AC40" s="37"/>
    </row>
    <row r="41" spans="3:29" s="3" customFormat="1" x14ac:dyDescent="0.3">
      <c r="C41" s="4"/>
      <c r="AB41" s="37"/>
      <c r="AC41" s="37"/>
    </row>
    <row r="42" spans="3:29" s="3" customFormat="1" x14ac:dyDescent="0.3">
      <c r="C42" s="4"/>
      <c r="AB42" s="37"/>
      <c r="AC42" s="37"/>
    </row>
    <row r="43" spans="3:29" s="3" customFormat="1" x14ac:dyDescent="0.3">
      <c r="C43" s="4"/>
    </row>
    <row r="44" spans="3:29" s="3" customFormat="1" x14ac:dyDescent="0.3">
      <c r="C44" s="4"/>
      <c r="AB44" s="37"/>
      <c r="AC44" s="37"/>
    </row>
    <row r="45" spans="3:29" s="3" customFormat="1" x14ac:dyDescent="0.3">
      <c r="C45" s="4"/>
      <c r="AC45" s="37"/>
    </row>
    <row r="48" spans="3:29" s="3" customFormat="1" x14ac:dyDescent="0.3">
      <c r="C48" s="4"/>
    </row>
    <row r="49" spans="3:29" s="3" customFormat="1" x14ac:dyDescent="0.3">
      <c r="C49" s="4"/>
      <c r="AC49" s="37"/>
    </row>
    <row r="50" spans="3:29" s="3" customFormat="1" x14ac:dyDescent="0.3">
      <c r="C50" s="4"/>
    </row>
    <row r="51" spans="3:29" s="3" customFormat="1" x14ac:dyDescent="0.3">
      <c r="C51" s="4"/>
    </row>
    <row r="52" spans="3:29" s="3" customFormat="1" x14ac:dyDescent="0.3">
      <c r="C52" s="4"/>
      <c r="AB52" s="37"/>
    </row>
    <row r="53" spans="3:29" s="3" customFormat="1" x14ac:dyDescent="0.3">
      <c r="C53" s="4"/>
      <c r="AB53" s="37"/>
    </row>
    <row r="54" spans="3:29" s="3" customFormat="1" x14ac:dyDescent="0.3">
      <c r="C54" s="4"/>
    </row>
    <row r="55" spans="3:29" s="3" customFormat="1" x14ac:dyDescent="0.3">
      <c r="C55" s="4"/>
      <c r="AB55" s="37"/>
    </row>
    <row r="56" spans="3:29" s="3" customFormat="1" x14ac:dyDescent="0.3">
      <c r="C56" s="4"/>
      <c r="AB56" s="37"/>
    </row>
    <row r="119" spans="3:29" s="26" customFormat="1" x14ac:dyDescent="0.3">
      <c r="C119" s="27"/>
      <c r="E119" s="18"/>
      <c r="AB119" s="28"/>
      <c r="AC119" s="28"/>
    </row>
    <row r="120" spans="3:29" x14ac:dyDescent="0.3">
      <c r="C120" s="1"/>
      <c r="AB120" s="2"/>
    </row>
    <row r="121" spans="3:29" s="26" customFormat="1" x14ac:dyDescent="0.3">
      <c r="C121" s="27"/>
      <c r="AB121" s="28"/>
      <c r="AC121" s="28"/>
    </row>
    <row r="122" spans="3:29" x14ac:dyDescent="0.3">
      <c r="C122" s="1"/>
    </row>
    <row r="123" spans="3:29" x14ac:dyDescent="0.3">
      <c r="C123" s="1"/>
      <c r="AB123" s="2"/>
    </row>
    <row r="124" spans="3:29" s="26" customFormat="1" x14ac:dyDescent="0.3">
      <c r="C124" s="27"/>
      <c r="AB124" s="28"/>
      <c r="AC124" s="28"/>
    </row>
    <row r="126" spans="3:29" x14ac:dyDescent="0.3">
      <c r="G126">
        <f>COUNTIF(G98:G124,"yes")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zoomScale="75" zoomScaleNormal="75" workbookViewId="0">
      <selection activeCell="Q20" sqref="Q20"/>
    </sheetView>
  </sheetViews>
  <sheetFormatPr defaultRowHeight="14.4" x14ac:dyDescent="0.3"/>
  <cols>
    <col min="1" max="1" width="41.88671875" style="3" bestFit="1" customWidth="1"/>
    <col min="2" max="2" width="39.109375" bestFit="1" customWidth="1"/>
    <col min="9" max="9" width="10.44140625" bestFit="1" customWidth="1"/>
  </cols>
  <sheetData>
    <row r="1" spans="1:6" x14ac:dyDescent="0.3">
      <c r="A1" s="3" t="s">
        <v>938</v>
      </c>
      <c r="B1" t="s">
        <v>939</v>
      </c>
      <c r="C1" t="s">
        <v>719</v>
      </c>
      <c r="D1" t="s">
        <v>720</v>
      </c>
      <c r="E1" t="s">
        <v>721</v>
      </c>
      <c r="F1" t="s">
        <v>722</v>
      </c>
    </row>
    <row r="2" spans="1:6" x14ac:dyDescent="0.3">
      <c r="A2" s="3" t="s">
        <v>305</v>
      </c>
      <c r="B2" s="3" t="s">
        <v>305</v>
      </c>
      <c r="C2">
        <f>IF(AND(A2="",B2&lt;&gt;""),1,0)</f>
        <v>0</v>
      </c>
      <c r="D2">
        <f>IF(AND(B2="",A2&lt;&gt;""),1,0)</f>
        <v>0</v>
      </c>
      <c r="E2">
        <f>IF(AND(A2&lt;&gt;"",B2&lt;&gt;""),1,0)</f>
        <v>1</v>
      </c>
    </row>
    <row r="3" spans="1:6" x14ac:dyDescent="0.3">
      <c r="A3" s="3" t="s">
        <v>315</v>
      </c>
      <c r="B3" s="3" t="s">
        <v>315</v>
      </c>
      <c r="C3">
        <f t="shared" ref="C3:C26" si="0">IF(AND(A3="",B3&lt;&gt;""),1,0)</f>
        <v>0</v>
      </c>
      <c r="D3">
        <f t="shared" ref="D3:D26" si="1">IF(AND(B3="",A3&lt;&gt;""),1,0)</f>
        <v>0</v>
      </c>
      <c r="E3">
        <f t="shared" ref="E3:E26" si="2">IF(AND(A3&lt;&gt;"",B3&lt;&gt;""),1,0)</f>
        <v>1</v>
      </c>
    </row>
    <row r="4" spans="1:6" x14ac:dyDescent="0.3">
      <c r="B4" s="3" t="s">
        <v>318</v>
      </c>
      <c r="C4">
        <f t="shared" si="0"/>
        <v>1</v>
      </c>
      <c r="D4">
        <f t="shared" si="1"/>
        <v>0</v>
      </c>
      <c r="E4">
        <f t="shared" si="2"/>
        <v>0</v>
      </c>
    </row>
    <row r="5" spans="1:6" x14ac:dyDescent="0.3">
      <c r="A5" s="3" t="s">
        <v>320</v>
      </c>
      <c r="B5" s="3" t="s">
        <v>320</v>
      </c>
      <c r="C5">
        <f t="shared" si="0"/>
        <v>0</v>
      </c>
      <c r="D5">
        <f t="shared" si="1"/>
        <v>0</v>
      </c>
      <c r="E5">
        <f t="shared" si="2"/>
        <v>1</v>
      </c>
    </row>
    <row r="6" spans="1:6" x14ac:dyDescent="0.3">
      <c r="B6" s="3" t="s">
        <v>329</v>
      </c>
      <c r="C6">
        <f t="shared" si="0"/>
        <v>1</v>
      </c>
      <c r="D6">
        <f t="shared" si="1"/>
        <v>0</v>
      </c>
      <c r="E6">
        <f t="shared" si="2"/>
        <v>0</v>
      </c>
    </row>
    <row r="7" spans="1:6" x14ac:dyDescent="0.3">
      <c r="A7" s="3" t="s">
        <v>335</v>
      </c>
      <c r="B7" s="3" t="s">
        <v>335</v>
      </c>
      <c r="C7">
        <f t="shared" si="0"/>
        <v>0</v>
      </c>
      <c r="D7">
        <f t="shared" si="1"/>
        <v>0</v>
      </c>
      <c r="E7">
        <f t="shared" si="2"/>
        <v>1</v>
      </c>
    </row>
    <row r="8" spans="1:6" x14ac:dyDescent="0.3">
      <c r="B8" s="3" t="s">
        <v>337</v>
      </c>
      <c r="C8">
        <f t="shared" si="0"/>
        <v>1</v>
      </c>
      <c r="D8">
        <f t="shared" si="1"/>
        <v>0</v>
      </c>
      <c r="E8">
        <f t="shared" si="2"/>
        <v>0</v>
      </c>
    </row>
    <row r="9" spans="1:6" x14ac:dyDescent="0.3">
      <c r="A9" s="3" t="s">
        <v>340</v>
      </c>
      <c r="B9" s="3" t="s">
        <v>340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6" x14ac:dyDescent="0.3">
      <c r="A10" s="3" t="s">
        <v>348</v>
      </c>
      <c r="B10" s="3" t="s">
        <v>348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6" x14ac:dyDescent="0.3">
      <c r="A11" s="3" t="s">
        <v>352</v>
      </c>
      <c r="B11" s="3" t="s">
        <v>352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6" x14ac:dyDescent="0.3">
      <c r="A12" s="3" t="s">
        <v>356</v>
      </c>
      <c r="B12" s="3" t="s">
        <v>356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6" x14ac:dyDescent="0.3">
      <c r="A13" s="3" t="s">
        <v>358</v>
      </c>
      <c r="B13" s="3" t="s">
        <v>358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6" x14ac:dyDescent="0.3">
      <c r="A14" s="3" t="s">
        <v>361</v>
      </c>
      <c r="B14" s="3" t="s">
        <v>361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6" x14ac:dyDescent="0.3">
      <c r="B15" s="3" t="s">
        <v>363</v>
      </c>
      <c r="C15">
        <f t="shared" si="0"/>
        <v>1</v>
      </c>
      <c r="D15">
        <f t="shared" si="1"/>
        <v>0</v>
      </c>
      <c r="E15">
        <f t="shared" si="2"/>
        <v>0</v>
      </c>
    </row>
    <row r="16" spans="1:6" x14ac:dyDescent="0.3">
      <c r="A16" s="3" t="s">
        <v>367</v>
      </c>
      <c r="B16" s="3" t="s">
        <v>367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11" x14ac:dyDescent="0.3">
      <c r="A17" s="3" t="s">
        <v>372</v>
      </c>
      <c r="B17" s="3" t="s">
        <v>372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11" x14ac:dyDescent="0.3">
      <c r="A18" s="3" t="s">
        <v>392</v>
      </c>
      <c r="B18" s="3" t="s">
        <v>392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11" x14ac:dyDescent="0.3">
      <c r="A19" s="3" t="s">
        <v>401</v>
      </c>
      <c r="B19" s="3" t="s">
        <v>401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11" x14ac:dyDescent="0.3">
      <c r="A20" s="3" t="s">
        <v>410</v>
      </c>
      <c r="B20" s="3" t="s">
        <v>410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11" x14ac:dyDescent="0.3">
      <c r="A21" s="3" t="s">
        <v>422</v>
      </c>
      <c r="B21" s="3" t="s">
        <v>422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11" x14ac:dyDescent="0.3">
      <c r="B22" s="3" t="s">
        <v>433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11" x14ac:dyDescent="0.3">
      <c r="A23" s="3" t="s">
        <v>435</v>
      </c>
      <c r="B23" s="3" t="s">
        <v>435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11" x14ac:dyDescent="0.3">
      <c r="A24" s="3" t="s">
        <v>447</v>
      </c>
      <c r="B24" s="3" t="s">
        <v>447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11" x14ac:dyDescent="0.3">
      <c r="A25" s="3" t="s">
        <v>454</v>
      </c>
      <c r="B25" s="3" t="s">
        <v>454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11" x14ac:dyDescent="0.3">
      <c r="A26" s="3" t="s">
        <v>460</v>
      </c>
      <c r="B26" s="3" t="s">
        <v>460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11" x14ac:dyDescent="0.3">
      <c r="B27" s="3"/>
      <c r="C27">
        <f>SUM(C2:C26)</f>
        <v>5</v>
      </c>
      <c r="D27">
        <f t="shared" ref="D27:E27" si="3">SUM(D2:D26)</f>
        <v>0</v>
      </c>
      <c r="E27">
        <f t="shared" si="3"/>
        <v>20</v>
      </c>
      <c r="F27">
        <f>107-(SUM(C27:E27))</f>
        <v>82</v>
      </c>
    </row>
    <row r="28" spans="1:11" x14ac:dyDescent="0.3">
      <c r="B28" s="3"/>
    </row>
    <row r="29" spans="1:11" x14ac:dyDescent="0.3">
      <c r="I29" t="s">
        <v>940</v>
      </c>
      <c r="J29" t="s">
        <v>941</v>
      </c>
      <c r="K29">
        <f>C27</f>
        <v>5</v>
      </c>
    </row>
    <row r="30" spans="1:11" x14ac:dyDescent="0.3">
      <c r="B30" s="3"/>
      <c r="E30">
        <f>SUM(C27:F27)</f>
        <v>107</v>
      </c>
      <c r="J30" t="s">
        <v>942</v>
      </c>
      <c r="K30">
        <f>D27</f>
        <v>0</v>
      </c>
    </row>
    <row r="31" spans="1:11" x14ac:dyDescent="0.3">
      <c r="B31" s="3"/>
      <c r="J31" t="s">
        <v>943</v>
      </c>
      <c r="K31">
        <f>E27</f>
        <v>20</v>
      </c>
    </row>
    <row r="32" spans="1:11" x14ac:dyDescent="0.3">
      <c r="B32" s="3"/>
      <c r="J32" t="s">
        <v>944</v>
      </c>
      <c r="K32">
        <f>F27</f>
        <v>82</v>
      </c>
    </row>
    <row r="33" spans="2:13" x14ac:dyDescent="0.3">
      <c r="B33" s="3"/>
      <c r="J33" t="s">
        <v>945</v>
      </c>
      <c r="K33">
        <f>SUM(K29:K32)</f>
        <v>107</v>
      </c>
    </row>
    <row r="34" spans="2:13" x14ac:dyDescent="0.3">
      <c r="B34" s="3"/>
    </row>
    <row r="35" spans="2:13" x14ac:dyDescent="0.3">
      <c r="L35" t="s">
        <v>946</v>
      </c>
    </row>
    <row r="36" spans="2:13" x14ac:dyDescent="0.3">
      <c r="B36" s="3"/>
      <c r="J36" t="s">
        <v>947</v>
      </c>
      <c r="K36">
        <f>(K31/(K31+K30))*100</f>
        <v>100</v>
      </c>
      <c r="L36">
        <v>83.16</v>
      </c>
      <c r="M36">
        <v>100</v>
      </c>
    </row>
    <row r="37" spans="2:13" x14ac:dyDescent="0.3">
      <c r="J37" t="s">
        <v>948</v>
      </c>
      <c r="K37">
        <f>(K32/(K32+K29))*100</f>
        <v>94.252873563218387</v>
      </c>
      <c r="L37">
        <v>87.1</v>
      </c>
      <c r="M37">
        <v>98.11</v>
      </c>
    </row>
    <row r="38" spans="2:13" x14ac:dyDescent="0.3">
      <c r="B38" s="3"/>
    </row>
    <row r="39" spans="2:13" x14ac:dyDescent="0.3">
      <c r="B39" s="3"/>
    </row>
    <row r="40" spans="2:13" x14ac:dyDescent="0.3">
      <c r="B40" s="3"/>
      <c r="I40" t="s">
        <v>949</v>
      </c>
      <c r="J40">
        <f>(K31+K32)</f>
        <v>102</v>
      </c>
    </row>
    <row r="41" spans="2:13" x14ac:dyDescent="0.3">
      <c r="B41" s="3"/>
      <c r="I41" t="s">
        <v>950</v>
      </c>
      <c r="J41">
        <f>K33-J40</f>
        <v>5</v>
      </c>
    </row>
    <row r="42" spans="2:13" x14ac:dyDescent="0.3">
      <c r="B42" s="3"/>
    </row>
    <row r="43" spans="2:13" x14ac:dyDescent="0.3">
      <c r="B43" s="3"/>
    </row>
    <row r="44" spans="2:13" x14ac:dyDescent="0.3">
      <c r="B44" s="3"/>
    </row>
    <row r="45" spans="2:13" x14ac:dyDescent="0.3">
      <c r="B45" s="3"/>
    </row>
    <row r="48" spans="2:13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119" spans="2:2" x14ac:dyDescent="0.3">
      <c r="B119" s="26"/>
    </row>
    <row r="121" spans="2:2" x14ac:dyDescent="0.3">
      <c r="B121" s="26"/>
    </row>
    <row r="124" spans="2:2" x14ac:dyDescent="0.3">
      <c r="B124" s="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zoomScale="75" zoomScaleNormal="75" workbookViewId="0">
      <selection activeCell="I10" sqref="I10"/>
    </sheetView>
  </sheetViews>
  <sheetFormatPr defaultRowHeight="14.4" x14ac:dyDescent="0.3"/>
  <cols>
    <col min="1" max="1" width="38.88671875" style="3" bestFit="1" customWidth="1"/>
    <col min="2" max="2" width="32.44140625" bestFit="1" customWidth="1"/>
    <col min="3" max="3" width="13.109375" style="36" bestFit="1" customWidth="1"/>
    <col min="4" max="4" width="13.109375" style="3" customWidth="1"/>
    <col min="5" max="5" width="12.44140625" style="3" bestFit="1" customWidth="1"/>
    <col min="6" max="6" width="16.44140625" style="3" customWidth="1"/>
    <col min="7" max="7" width="15.33203125" style="3" customWidth="1"/>
    <col min="8" max="8" width="43.33203125" style="36" bestFit="1" customWidth="1"/>
    <col min="9" max="9" width="35.33203125" style="36" bestFit="1" customWidth="1"/>
    <col min="10" max="11" width="8.88671875" style="36"/>
    <col min="12" max="12" width="8.88671875" style="3"/>
    <col min="13" max="13" width="32" style="3" bestFit="1" customWidth="1"/>
  </cols>
  <sheetData>
    <row r="1" spans="1:13" s="6" customFormat="1" x14ac:dyDescent="0.3">
      <c r="A1" s="3"/>
      <c r="C1" s="40"/>
      <c r="D1" s="3" t="s">
        <v>951</v>
      </c>
      <c r="E1" s="3" t="s">
        <v>952</v>
      </c>
      <c r="F1" s="3" t="s">
        <v>953</v>
      </c>
      <c r="G1" s="3" t="s">
        <v>954</v>
      </c>
      <c r="H1" s="40"/>
      <c r="I1" s="40"/>
      <c r="J1" s="40"/>
      <c r="K1" s="40"/>
      <c r="L1" s="3"/>
      <c r="M1" s="3"/>
    </row>
    <row r="2" spans="1:13" x14ac:dyDescent="0.3">
      <c r="A2" s="43" t="s">
        <v>246</v>
      </c>
      <c r="B2" t="s">
        <v>51</v>
      </c>
      <c r="C2" s="36" t="s">
        <v>56</v>
      </c>
      <c r="H2" s="15" t="s">
        <v>956</v>
      </c>
      <c r="I2" s="42" t="s">
        <v>957</v>
      </c>
    </row>
    <row r="3" spans="1:13" x14ac:dyDescent="0.3">
      <c r="A3" s="43" t="s">
        <v>53</v>
      </c>
      <c r="B3" t="s">
        <v>51</v>
      </c>
      <c r="C3" s="36" t="s">
        <v>56</v>
      </c>
      <c r="H3" s="41" t="s">
        <v>955</v>
      </c>
      <c r="I3" s="14" t="s">
        <v>958</v>
      </c>
    </row>
    <row r="4" spans="1:13" x14ac:dyDescent="0.3">
      <c r="A4" s="43" t="s">
        <v>145</v>
      </c>
      <c r="B4" t="s">
        <v>51</v>
      </c>
      <c r="C4" s="36" t="s">
        <v>56</v>
      </c>
      <c r="I4" s="45" t="s">
        <v>959</v>
      </c>
    </row>
    <row r="5" spans="1:13" x14ac:dyDescent="0.3">
      <c r="A5" s="43" t="s">
        <v>154</v>
      </c>
      <c r="B5" t="s">
        <v>51</v>
      </c>
      <c r="C5" s="36" t="s">
        <v>56</v>
      </c>
    </row>
    <row r="6" spans="1:13" x14ac:dyDescent="0.3">
      <c r="A6" s="43" t="s">
        <v>180</v>
      </c>
      <c r="B6" t="s">
        <v>51</v>
      </c>
      <c r="C6" s="36" t="s">
        <v>56</v>
      </c>
    </row>
    <row r="7" spans="1:13" s="8" customFormat="1" x14ac:dyDescent="0.3">
      <c r="A7" s="43" t="s">
        <v>83</v>
      </c>
      <c r="B7" t="s">
        <v>51</v>
      </c>
      <c r="C7" s="36" t="s">
        <v>56</v>
      </c>
      <c r="D7" s="3"/>
      <c r="E7" s="3"/>
      <c r="F7" s="3"/>
      <c r="G7" s="3"/>
      <c r="H7" s="40"/>
      <c r="I7" s="40"/>
      <c r="J7" s="40"/>
      <c r="K7" s="40"/>
      <c r="L7" s="3"/>
      <c r="M7" s="3"/>
    </row>
    <row r="8" spans="1:13" x14ac:dyDescent="0.3">
      <c r="A8" s="43" t="s">
        <v>201</v>
      </c>
      <c r="B8" t="s">
        <v>51</v>
      </c>
      <c r="C8" s="36" t="s">
        <v>56</v>
      </c>
    </row>
    <row r="9" spans="1:13" s="10" customFormat="1" x14ac:dyDescent="0.3">
      <c r="A9" s="43" t="s">
        <v>131</v>
      </c>
      <c r="B9" t="s">
        <v>51</v>
      </c>
      <c r="C9" s="36" t="s">
        <v>56</v>
      </c>
      <c r="D9" s="3"/>
      <c r="E9" s="3"/>
      <c r="F9" s="3"/>
      <c r="G9" s="3"/>
      <c r="H9" s="40"/>
      <c r="I9" s="40"/>
      <c r="J9" s="40"/>
      <c r="K9" s="40"/>
      <c r="L9" s="3"/>
      <c r="M9" s="3"/>
    </row>
    <row r="10" spans="1:13" x14ac:dyDescent="0.3">
      <c r="A10" s="34" t="s">
        <v>103</v>
      </c>
      <c r="B10" t="s">
        <v>609</v>
      </c>
      <c r="C10" s="36" t="s">
        <v>52</v>
      </c>
      <c r="G10" s="3">
        <v>1</v>
      </c>
      <c r="H10" s="36" t="str">
        <f>IF(SUM(D10:G10)=1,"OK","NO")</f>
        <v>OK</v>
      </c>
    </row>
    <row r="11" spans="1:13" x14ac:dyDescent="0.3">
      <c r="A11" s="34" t="s">
        <v>243</v>
      </c>
      <c r="B11" t="s">
        <v>610</v>
      </c>
      <c r="C11" s="36" t="s">
        <v>52</v>
      </c>
      <c r="G11" s="3">
        <v>1</v>
      </c>
      <c r="H11" s="36" t="str">
        <f t="shared" ref="H11:H74" si="0">IF(SUM(D11:G11)=1,"OK","NO")</f>
        <v>OK</v>
      </c>
    </row>
    <row r="12" spans="1:13" x14ac:dyDescent="0.3">
      <c r="A12" s="34" t="s">
        <v>223</v>
      </c>
      <c r="B12" s="15" t="s">
        <v>611</v>
      </c>
      <c r="C12" s="36" t="s">
        <v>607</v>
      </c>
      <c r="D12" s="3">
        <v>1</v>
      </c>
      <c r="H12" s="36" t="str">
        <f t="shared" si="0"/>
        <v>OK</v>
      </c>
    </row>
    <row r="13" spans="1:13" x14ac:dyDescent="0.3">
      <c r="A13" s="43" t="s">
        <v>102</v>
      </c>
      <c r="B13" t="s">
        <v>51</v>
      </c>
      <c r="C13" s="36" t="s">
        <v>56</v>
      </c>
    </row>
    <row r="14" spans="1:13" x14ac:dyDescent="0.3">
      <c r="A14" s="34" t="s">
        <v>219</v>
      </c>
      <c r="B14" t="s">
        <v>612</v>
      </c>
      <c r="C14" s="36" t="s">
        <v>52</v>
      </c>
      <c r="G14" s="3">
        <v>1</v>
      </c>
      <c r="H14" s="36" t="str">
        <f t="shared" si="0"/>
        <v>OK</v>
      </c>
    </row>
    <row r="15" spans="1:13" x14ac:dyDescent="0.3">
      <c r="A15" s="44" t="s">
        <v>81</v>
      </c>
      <c r="B15" s="16" t="s">
        <v>613</v>
      </c>
      <c r="C15" s="36" t="s">
        <v>607</v>
      </c>
      <c r="E15" s="3">
        <v>1</v>
      </c>
      <c r="H15" s="36" t="str">
        <f t="shared" si="0"/>
        <v>OK</v>
      </c>
    </row>
    <row r="16" spans="1:13" x14ac:dyDescent="0.3">
      <c r="A16" s="34" t="s">
        <v>99</v>
      </c>
      <c r="B16" t="s">
        <v>614</v>
      </c>
      <c r="C16" s="36" t="s">
        <v>52</v>
      </c>
      <c r="G16" s="3">
        <v>1</v>
      </c>
      <c r="H16" s="36" t="str">
        <f t="shared" si="0"/>
        <v>OK</v>
      </c>
    </row>
    <row r="17" spans="1:13" x14ac:dyDescent="0.3">
      <c r="A17" s="34" t="s">
        <v>236</v>
      </c>
      <c r="B17" t="s">
        <v>615</v>
      </c>
      <c r="C17" s="36" t="s">
        <v>52</v>
      </c>
      <c r="G17" s="3">
        <v>1</v>
      </c>
      <c r="H17" s="36" t="str">
        <f t="shared" si="0"/>
        <v>OK</v>
      </c>
    </row>
    <row r="18" spans="1:13" x14ac:dyDescent="0.3">
      <c r="A18" s="34" t="s">
        <v>227</v>
      </c>
      <c r="B18" t="s">
        <v>616</v>
      </c>
      <c r="C18" s="36" t="s">
        <v>52</v>
      </c>
      <c r="G18" s="3">
        <v>1</v>
      </c>
      <c r="H18" s="36" t="str">
        <f t="shared" si="0"/>
        <v>OK</v>
      </c>
    </row>
    <row r="19" spans="1:13" x14ac:dyDescent="0.3">
      <c r="A19" s="34" t="s">
        <v>228</v>
      </c>
      <c r="B19" t="s">
        <v>617</v>
      </c>
      <c r="C19" s="36" t="s">
        <v>52</v>
      </c>
      <c r="G19" s="3">
        <v>1</v>
      </c>
      <c r="H19" s="36" t="str">
        <f t="shared" si="0"/>
        <v>OK</v>
      </c>
    </row>
    <row r="20" spans="1:13" x14ac:dyDescent="0.3">
      <c r="A20" s="34" t="s">
        <v>218</v>
      </c>
      <c r="B20" s="15" t="s">
        <v>618</v>
      </c>
      <c r="C20" s="36" t="s">
        <v>607</v>
      </c>
      <c r="D20" s="3">
        <v>1</v>
      </c>
      <c r="H20" s="36" t="str">
        <f t="shared" si="0"/>
        <v>OK</v>
      </c>
    </row>
    <row r="21" spans="1:13" x14ac:dyDescent="0.3">
      <c r="A21" s="34" t="s">
        <v>116</v>
      </c>
      <c r="B21" t="s">
        <v>619</v>
      </c>
      <c r="C21" s="36" t="s">
        <v>52</v>
      </c>
      <c r="G21" s="3">
        <v>1</v>
      </c>
      <c r="H21" s="36" t="str">
        <f t="shared" si="0"/>
        <v>OK</v>
      </c>
    </row>
    <row r="22" spans="1:13" x14ac:dyDescent="0.3">
      <c r="A22" s="34" t="s">
        <v>151</v>
      </c>
      <c r="B22" t="s">
        <v>620</v>
      </c>
      <c r="C22" s="36" t="s">
        <v>52</v>
      </c>
      <c r="G22" s="3">
        <v>1</v>
      </c>
      <c r="H22" s="36" t="str">
        <f t="shared" si="0"/>
        <v>OK</v>
      </c>
    </row>
    <row r="23" spans="1:13" x14ac:dyDescent="0.3">
      <c r="A23" s="34" t="s">
        <v>86</v>
      </c>
      <c r="B23" t="s">
        <v>621</v>
      </c>
      <c r="C23" s="36" t="s">
        <v>52</v>
      </c>
      <c r="G23" s="3">
        <v>1</v>
      </c>
      <c r="H23" s="36" t="str">
        <f t="shared" si="0"/>
        <v>OK</v>
      </c>
    </row>
    <row r="24" spans="1:13" x14ac:dyDescent="0.3">
      <c r="A24" s="43" t="s">
        <v>134</v>
      </c>
      <c r="B24" t="s">
        <v>51</v>
      </c>
      <c r="C24" s="36" t="s">
        <v>56</v>
      </c>
    </row>
    <row r="25" spans="1:13" s="8" customFormat="1" x14ac:dyDescent="0.3">
      <c r="A25" s="34" t="s">
        <v>123</v>
      </c>
      <c r="B25" t="s">
        <v>622</v>
      </c>
      <c r="C25" s="36" t="s">
        <v>52</v>
      </c>
      <c r="D25" s="3"/>
      <c r="E25" s="3"/>
      <c r="F25" s="3"/>
      <c r="G25" s="3">
        <v>1</v>
      </c>
      <c r="H25" s="36" t="str">
        <f t="shared" si="0"/>
        <v>OK</v>
      </c>
      <c r="I25" s="40"/>
      <c r="J25" s="40"/>
      <c r="K25" s="40"/>
      <c r="L25" s="3"/>
      <c r="M25" s="3"/>
    </row>
    <row r="26" spans="1:13" x14ac:dyDescent="0.3">
      <c r="A26" s="43" t="s">
        <v>153</v>
      </c>
      <c r="B26" t="s">
        <v>51</v>
      </c>
      <c r="C26" s="36" t="s">
        <v>56</v>
      </c>
    </row>
    <row r="27" spans="1:13" x14ac:dyDescent="0.3">
      <c r="A27" s="34" t="s">
        <v>186</v>
      </c>
      <c r="B27" s="15" t="s">
        <v>623</v>
      </c>
      <c r="C27" s="36" t="s">
        <v>607</v>
      </c>
      <c r="D27" s="3">
        <v>1</v>
      </c>
      <c r="H27" s="36" t="str">
        <f t="shared" si="0"/>
        <v>OK</v>
      </c>
    </row>
    <row r="28" spans="1:13" x14ac:dyDescent="0.3">
      <c r="A28" s="44" t="s">
        <v>174</v>
      </c>
      <c r="B28" s="16" t="s">
        <v>624</v>
      </c>
      <c r="C28" s="36" t="s">
        <v>607</v>
      </c>
      <c r="E28" s="3">
        <v>1</v>
      </c>
      <c r="H28" s="36" t="str">
        <f t="shared" si="0"/>
        <v>OK</v>
      </c>
    </row>
    <row r="29" spans="1:13" x14ac:dyDescent="0.3">
      <c r="A29" s="34" t="s">
        <v>251</v>
      </c>
      <c r="B29" t="s">
        <v>625</v>
      </c>
      <c r="C29" s="36" t="s">
        <v>52</v>
      </c>
      <c r="G29" s="3">
        <v>1</v>
      </c>
      <c r="H29" s="36" t="str">
        <f t="shared" si="0"/>
        <v>OK</v>
      </c>
    </row>
    <row r="30" spans="1:13" x14ac:dyDescent="0.3">
      <c r="A30" s="44" t="s">
        <v>249</v>
      </c>
      <c r="B30" s="16" t="s">
        <v>626</v>
      </c>
      <c r="C30" s="36" t="s">
        <v>607</v>
      </c>
      <c r="E30" s="3">
        <v>1</v>
      </c>
      <c r="H30" s="36" t="str">
        <f t="shared" si="0"/>
        <v>OK</v>
      </c>
    </row>
    <row r="31" spans="1:13" x14ac:dyDescent="0.3">
      <c r="A31" s="34" t="s">
        <v>118</v>
      </c>
      <c r="B31" s="15" t="s">
        <v>627</v>
      </c>
      <c r="C31" s="36" t="s">
        <v>607</v>
      </c>
      <c r="D31" s="3">
        <v>1</v>
      </c>
      <c r="H31" s="36" t="str">
        <f t="shared" si="0"/>
        <v>OK</v>
      </c>
    </row>
    <row r="32" spans="1:13" x14ac:dyDescent="0.3">
      <c r="A32" s="34" t="s">
        <v>76</v>
      </c>
      <c r="B32" t="s">
        <v>628</v>
      </c>
      <c r="C32" s="36" t="s">
        <v>52</v>
      </c>
      <c r="G32" s="3">
        <v>1</v>
      </c>
      <c r="H32" s="36" t="str">
        <f t="shared" si="0"/>
        <v>OK</v>
      </c>
    </row>
    <row r="33" spans="1:13" x14ac:dyDescent="0.3">
      <c r="A33" s="34" t="s">
        <v>69</v>
      </c>
      <c r="B33" s="15" t="s">
        <v>629</v>
      </c>
      <c r="C33" s="36" t="s">
        <v>607</v>
      </c>
      <c r="D33" s="3">
        <v>1</v>
      </c>
      <c r="H33" s="36" t="str">
        <f t="shared" si="0"/>
        <v>OK</v>
      </c>
    </row>
    <row r="34" spans="1:13" s="6" customFormat="1" x14ac:dyDescent="0.3">
      <c r="A34" s="44" t="s">
        <v>108</v>
      </c>
      <c r="B34" s="16" t="s">
        <v>630</v>
      </c>
      <c r="C34" s="36" t="s">
        <v>607</v>
      </c>
      <c r="D34" s="3"/>
      <c r="E34" s="3">
        <v>1</v>
      </c>
      <c r="F34" s="3"/>
      <c r="G34" s="3"/>
      <c r="H34" s="36" t="str">
        <f t="shared" si="0"/>
        <v>OK</v>
      </c>
      <c r="I34" s="40"/>
      <c r="J34" s="40"/>
      <c r="K34" s="40"/>
      <c r="L34" s="3"/>
      <c r="M34" s="3"/>
    </row>
    <row r="35" spans="1:13" x14ac:dyDescent="0.3">
      <c r="A35" s="34" t="s">
        <v>143</v>
      </c>
      <c r="B35" s="15" t="s">
        <v>631</v>
      </c>
      <c r="C35" s="36" t="s">
        <v>607</v>
      </c>
      <c r="D35" s="3">
        <v>1</v>
      </c>
      <c r="H35" s="36" t="str">
        <f t="shared" si="0"/>
        <v>OK</v>
      </c>
    </row>
    <row r="36" spans="1:13" x14ac:dyDescent="0.3">
      <c r="A36" s="34" t="s">
        <v>203</v>
      </c>
      <c r="B36" t="s">
        <v>632</v>
      </c>
      <c r="C36" s="36" t="s">
        <v>52</v>
      </c>
      <c r="G36" s="3">
        <v>1</v>
      </c>
      <c r="H36" s="36" t="str">
        <f t="shared" si="0"/>
        <v>OK</v>
      </c>
    </row>
    <row r="37" spans="1:13" x14ac:dyDescent="0.3">
      <c r="A37" s="34" t="s">
        <v>196</v>
      </c>
      <c r="B37" t="s">
        <v>633</v>
      </c>
      <c r="C37" s="36" t="s">
        <v>52</v>
      </c>
      <c r="G37" s="3">
        <v>1</v>
      </c>
      <c r="H37" s="36" t="str">
        <f t="shared" si="0"/>
        <v>OK</v>
      </c>
    </row>
    <row r="38" spans="1:13" x14ac:dyDescent="0.3">
      <c r="A38" s="34" t="s">
        <v>95</v>
      </c>
      <c r="B38" t="s">
        <v>634</v>
      </c>
      <c r="C38" s="36" t="s">
        <v>52</v>
      </c>
      <c r="G38" s="3">
        <v>1</v>
      </c>
      <c r="H38" s="36" t="str">
        <f t="shared" si="0"/>
        <v>OK</v>
      </c>
    </row>
    <row r="39" spans="1:13" x14ac:dyDescent="0.3">
      <c r="A39" s="34" t="s">
        <v>63</v>
      </c>
      <c r="B39" t="s">
        <v>635</v>
      </c>
      <c r="C39" s="36" t="s">
        <v>52</v>
      </c>
      <c r="G39" s="3">
        <v>1</v>
      </c>
      <c r="H39" s="36" t="str">
        <f t="shared" si="0"/>
        <v>OK</v>
      </c>
    </row>
    <row r="40" spans="1:13" x14ac:dyDescent="0.3">
      <c r="A40" s="34" t="s">
        <v>115</v>
      </c>
      <c r="B40" s="15" t="s">
        <v>636</v>
      </c>
      <c r="C40" s="36" t="s">
        <v>607</v>
      </c>
      <c r="D40" s="3">
        <v>1</v>
      </c>
      <c r="H40" s="36" t="str">
        <f t="shared" si="0"/>
        <v>OK</v>
      </c>
    </row>
    <row r="41" spans="1:13" x14ac:dyDescent="0.3">
      <c r="A41" s="44" t="s">
        <v>127</v>
      </c>
      <c r="B41" s="16" t="s">
        <v>637</v>
      </c>
      <c r="C41" s="36" t="s">
        <v>607</v>
      </c>
      <c r="E41" s="3">
        <v>1</v>
      </c>
      <c r="H41" s="36" t="str">
        <f t="shared" si="0"/>
        <v>OK</v>
      </c>
    </row>
    <row r="42" spans="1:13" x14ac:dyDescent="0.3">
      <c r="A42" s="34" t="s">
        <v>245</v>
      </c>
      <c r="B42" t="s">
        <v>638</v>
      </c>
      <c r="C42" s="36" t="s">
        <v>52</v>
      </c>
      <c r="G42" s="3">
        <v>1</v>
      </c>
      <c r="H42" s="36" t="str">
        <f t="shared" si="0"/>
        <v>OK</v>
      </c>
    </row>
    <row r="43" spans="1:13" x14ac:dyDescent="0.3">
      <c r="A43" s="34" t="s">
        <v>162</v>
      </c>
      <c r="B43" t="s">
        <v>639</v>
      </c>
      <c r="C43" s="36" t="s">
        <v>52</v>
      </c>
      <c r="G43" s="3">
        <v>1</v>
      </c>
      <c r="H43" s="36" t="str">
        <f t="shared" si="0"/>
        <v>OK</v>
      </c>
    </row>
    <row r="44" spans="1:13" x14ac:dyDescent="0.3">
      <c r="A44" s="34" t="s">
        <v>150</v>
      </c>
      <c r="B44" t="s">
        <v>640</v>
      </c>
      <c r="C44" s="36" t="s">
        <v>52</v>
      </c>
      <c r="G44" s="3">
        <v>1</v>
      </c>
      <c r="H44" s="36" t="str">
        <f t="shared" si="0"/>
        <v>OK</v>
      </c>
    </row>
    <row r="45" spans="1:13" x14ac:dyDescent="0.3">
      <c r="A45" s="44" t="s">
        <v>230</v>
      </c>
      <c r="B45" s="16" t="s">
        <v>641</v>
      </c>
      <c r="C45" s="36" t="s">
        <v>607</v>
      </c>
      <c r="E45" s="3">
        <v>1</v>
      </c>
      <c r="H45" s="36" t="str">
        <f t="shared" si="0"/>
        <v>OK</v>
      </c>
    </row>
    <row r="46" spans="1:13" x14ac:dyDescent="0.3">
      <c r="A46" s="34" t="s">
        <v>141</v>
      </c>
      <c r="B46" t="s">
        <v>642</v>
      </c>
      <c r="C46" s="36" t="s">
        <v>52</v>
      </c>
      <c r="G46" s="3">
        <v>1</v>
      </c>
      <c r="H46" s="36" t="str">
        <f t="shared" si="0"/>
        <v>OK</v>
      </c>
    </row>
    <row r="47" spans="1:13" x14ac:dyDescent="0.3">
      <c r="A47" s="44" t="s">
        <v>237</v>
      </c>
      <c r="B47" s="16" t="s">
        <v>643</v>
      </c>
      <c r="C47" s="36" t="s">
        <v>607</v>
      </c>
      <c r="E47" s="3">
        <v>1</v>
      </c>
      <c r="H47" s="36" t="str">
        <f t="shared" si="0"/>
        <v>OK</v>
      </c>
    </row>
    <row r="48" spans="1:13" x14ac:dyDescent="0.3">
      <c r="A48" s="34" t="s">
        <v>209</v>
      </c>
      <c r="B48" t="s">
        <v>644</v>
      </c>
      <c r="C48" s="36" t="s">
        <v>52</v>
      </c>
      <c r="G48" s="3">
        <v>1</v>
      </c>
      <c r="H48" s="36" t="str">
        <f t="shared" si="0"/>
        <v>OK</v>
      </c>
    </row>
    <row r="49" spans="1:8" x14ac:dyDescent="0.3">
      <c r="A49" s="34" t="s">
        <v>132</v>
      </c>
      <c r="B49" s="15" t="s">
        <v>645</v>
      </c>
      <c r="C49" s="36" t="s">
        <v>607</v>
      </c>
      <c r="D49" s="3">
        <v>1</v>
      </c>
      <c r="H49" s="36" t="str">
        <f t="shared" si="0"/>
        <v>OK</v>
      </c>
    </row>
    <row r="50" spans="1:8" x14ac:dyDescent="0.3">
      <c r="A50" s="34" t="s">
        <v>241</v>
      </c>
      <c r="B50" t="s">
        <v>646</v>
      </c>
      <c r="C50" s="36" t="s">
        <v>52</v>
      </c>
      <c r="G50" s="3">
        <v>1</v>
      </c>
      <c r="H50" s="36" t="str">
        <f t="shared" si="0"/>
        <v>OK</v>
      </c>
    </row>
    <row r="51" spans="1:8" x14ac:dyDescent="0.3">
      <c r="A51" s="34" t="s">
        <v>146</v>
      </c>
      <c r="B51" t="s">
        <v>647</v>
      </c>
      <c r="C51" s="36" t="s">
        <v>52</v>
      </c>
      <c r="G51" s="3">
        <v>1</v>
      </c>
      <c r="H51" s="36" t="str">
        <f t="shared" si="0"/>
        <v>OK</v>
      </c>
    </row>
    <row r="52" spans="1:8" x14ac:dyDescent="0.3">
      <c r="A52" s="34" t="s">
        <v>136</v>
      </c>
      <c r="B52" t="s">
        <v>648</v>
      </c>
      <c r="C52" s="36" t="s">
        <v>52</v>
      </c>
      <c r="G52" s="3">
        <v>1</v>
      </c>
      <c r="H52" s="36" t="str">
        <f t="shared" si="0"/>
        <v>OK</v>
      </c>
    </row>
    <row r="53" spans="1:8" x14ac:dyDescent="0.3">
      <c r="A53" s="34" t="s">
        <v>211</v>
      </c>
      <c r="B53" t="s">
        <v>649</v>
      </c>
      <c r="C53" s="36" t="s">
        <v>52</v>
      </c>
      <c r="G53" s="3">
        <v>1</v>
      </c>
      <c r="H53" s="36" t="str">
        <f t="shared" si="0"/>
        <v>OK</v>
      </c>
    </row>
    <row r="54" spans="1:8" x14ac:dyDescent="0.3">
      <c r="A54" s="34" t="s">
        <v>194</v>
      </c>
      <c r="B54" t="s">
        <v>650</v>
      </c>
      <c r="C54" s="36" t="s">
        <v>52</v>
      </c>
      <c r="G54" s="3">
        <v>1</v>
      </c>
      <c r="H54" s="36" t="str">
        <f t="shared" si="0"/>
        <v>OK</v>
      </c>
    </row>
    <row r="55" spans="1:8" x14ac:dyDescent="0.3">
      <c r="A55" s="34" t="s">
        <v>178</v>
      </c>
      <c r="B55" t="s">
        <v>651</v>
      </c>
      <c r="C55" s="36" t="s">
        <v>52</v>
      </c>
      <c r="G55" s="3">
        <v>1</v>
      </c>
      <c r="H55" s="36" t="str">
        <f t="shared" si="0"/>
        <v>OK</v>
      </c>
    </row>
    <row r="56" spans="1:8" x14ac:dyDescent="0.3">
      <c r="A56" s="34" t="s">
        <v>204</v>
      </c>
      <c r="B56" t="s">
        <v>652</v>
      </c>
      <c r="C56" s="36" t="s">
        <v>52</v>
      </c>
      <c r="G56" s="3">
        <v>1</v>
      </c>
      <c r="H56" s="36" t="str">
        <f t="shared" si="0"/>
        <v>OK</v>
      </c>
    </row>
    <row r="57" spans="1:8" x14ac:dyDescent="0.3">
      <c r="A57" s="34" t="s">
        <v>199</v>
      </c>
      <c r="B57" t="s">
        <v>653</v>
      </c>
      <c r="C57" s="36" t="s">
        <v>52</v>
      </c>
      <c r="G57" s="3">
        <v>1</v>
      </c>
      <c r="H57" s="36" t="str">
        <f t="shared" si="0"/>
        <v>OK</v>
      </c>
    </row>
    <row r="58" spans="1:8" x14ac:dyDescent="0.3">
      <c r="A58" s="34" t="s">
        <v>191</v>
      </c>
      <c r="B58" t="s">
        <v>654</v>
      </c>
      <c r="C58" s="36" t="s">
        <v>52</v>
      </c>
      <c r="G58" s="3">
        <v>1</v>
      </c>
      <c r="H58" s="36" t="str">
        <f t="shared" si="0"/>
        <v>OK</v>
      </c>
    </row>
    <row r="59" spans="1:8" x14ac:dyDescent="0.3">
      <c r="A59" s="34" t="s">
        <v>68</v>
      </c>
      <c r="B59" t="s">
        <v>655</v>
      </c>
      <c r="C59" s="36" t="s">
        <v>52</v>
      </c>
      <c r="G59" s="3">
        <v>1</v>
      </c>
      <c r="H59" s="36" t="str">
        <f t="shared" si="0"/>
        <v>OK</v>
      </c>
    </row>
    <row r="60" spans="1:8" x14ac:dyDescent="0.3">
      <c r="A60" s="34" t="s">
        <v>125</v>
      </c>
      <c r="B60" t="s">
        <v>656</v>
      </c>
      <c r="C60" s="36" t="s">
        <v>52</v>
      </c>
      <c r="G60" s="3">
        <v>1</v>
      </c>
      <c r="H60" s="36" t="str">
        <f t="shared" si="0"/>
        <v>OK</v>
      </c>
    </row>
    <row r="61" spans="1:8" x14ac:dyDescent="0.3">
      <c r="A61" s="34" t="s">
        <v>187</v>
      </c>
      <c r="B61" s="15" t="s">
        <v>657</v>
      </c>
      <c r="C61" s="36" t="s">
        <v>607</v>
      </c>
      <c r="D61" s="3">
        <v>1</v>
      </c>
      <c r="H61" s="36" t="str">
        <f t="shared" si="0"/>
        <v>OK</v>
      </c>
    </row>
    <row r="62" spans="1:8" x14ac:dyDescent="0.3">
      <c r="A62" s="34" t="s">
        <v>42</v>
      </c>
      <c r="B62" s="15" t="s">
        <v>658</v>
      </c>
      <c r="C62" s="36" t="s">
        <v>607</v>
      </c>
      <c r="D62" s="3">
        <v>1</v>
      </c>
      <c r="H62" s="36" t="str">
        <f t="shared" si="0"/>
        <v>OK</v>
      </c>
    </row>
    <row r="63" spans="1:8" x14ac:dyDescent="0.3">
      <c r="A63" s="34" t="s">
        <v>239</v>
      </c>
      <c r="B63" s="15" t="s">
        <v>659</v>
      </c>
      <c r="C63" s="36" t="s">
        <v>607</v>
      </c>
      <c r="D63" s="3">
        <v>1</v>
      </c>
      <c r="H63" s="36" t="str">
        <f t="shared" si="0"/>
        <v>OK</v>
      </c>
    </row>
    <row r="64" spans="1:8" x14ac:dyDescent="0.3">
      <c r="A64" s="44" t="s">
        <v>157</v>
      </c>
      <c r="B64" s="16" t="s">
        <v>660</v>
      </c>
      <c r="C64" s="36" t="s">
        <v>607</v>
      </c>
      <c r="E64" s="3">
        <v>1</v>
      </c>
      <c r="H64" s="36" t="str">
        <f t="shared" si="0"/>
        <v>OK</v>
      </c>
    </row>
    <row r="65" spans="1:8" x14ac:dyDescent="0.3">
      <c r="A65" s="44" t="s">
        <v>121</v>
      </c>
      <c r="B65" s="16" t="s">
        <v>661</v>
      </c>
      <c r="C65" s="36" t="s">
        <v>607</v>
      </c>
      <c r="E65" s="3">
        <v>1</v>
      </c>
      <c r="H65" s="36" t="str">
        <f t="shared" si="0"/>
        <v>OK</v>
      </c>
    </row>
    <row r="66" spans="1:8" x14ac:dyDescent="0.3">
      <c r="A66" s="34" t="s">
        <v>170</v>
      </c>
      <c r="B66" t="s">
        <v>662</v>
      </c>
      <c r="C66" s="36" t="s">
        <v>52</v>
      </c>
      <c r="G66" s="3">
        <v>1</v>
      </c>
      <c r="H66" s="36" t="str">
        <f t="shared" si="0"/>
        <v>OK</v>
      </c>
    </row>
    <row r="67" spans="1:8" x14ac:dyDescent="0.3">
      <c r="A67" s="34" t="s">
        <v>240</v>
      </c>
      <c r="B67" s="15" t="s">
        <v>663</v>
      </c>
      <c r="C67" s="36" t="s">
        <v>607</v>
      </c>
      <c r="D67" s="3">
        <v>1</v>
      </c>
      <c r="H67" s="36" t="str">
        <f t="shared" si="0"/>
        <v>OK</v>
      </c>
    </row>
    <row r="68" spans="1:8" x14ac:dyDescent="0.3">
      <c r="A68" s="34" t="s">
        <v>161</v>
      </c>
      <c r="B68" t="s">
        <v>664</v>
      </c>
      <c r="C68" s="36" t="s">
        <v>52</v>
      </c>
      <c r="G68" s="3">
        <v>1</v>
      </c>
      <c r="H68" s="36" t="str">
        <f t="shared" si="0"/>
        <v>OK</v>
      </c>
    </row>
    <row r="69" spans="1:8" x14ac:dyDescent="0.3">
      <c r="A69" s="34" t="s">
        <v>109</v>
      </c>
      <c r="B69" s="15" t="s">
        <v>665</v>
      </c>
      <c r="C69" s="36" t="s">
        <v>607</v>
      </c>
      <c r="D69" s="3">
        <v>1</v>
      </c>
      <c r="H69" s="36" t="str">
        <f t="shared" si="0"/>
        <v>OK</v>
      </c>
    </row>
    <row r="70" spans="1:8" x14ac:dyDescent="0.3">
      <c r="A70" s="34" t="s">
        <v>248</v>
      </c>
      <c r="B70" t="s">
        <v>666</v>
      </c>
      <c r="C70" s="36" t="s">
        <v>52</v>
      </c>
      <c r="G70" s="3">
        <v>1</v>
      </c>
      <c r="H70" s="36" t="str">
        <f t="shared" si="0"/>
        <v>OK</v>
      </c>
    </row>
    <row r="71" spans="1:8" x14ac:dyDescent="0.3">
      <c r="A71" s="34" t="s">
        <v>202</v>
      </c>
      <c r="B71" t="s">
        <v>667</v>
      </c>
      <c r="C71" s="36" t="s">
        <v>52</v>
      </c>
      <c r="G71" s="3">
        <v>1</v>
      </c>
      <c r="H71" s="36" t="str">
        <f t="shared" si="0"/>
        <v>OK</v>
      </c>
    </row>
    <row r="72" spans="1:8" x14ac:dyDescent="0.3">
      <c r="A72" s="34" t="s">
        <v>212</v>
      </c>
      <c r="B72" t="s">
        <v>668</v>
      </c>
      <c r="C72" s="36" t="s">
        <v>52</v>
      </c>
      <c r="G72" s="3">
        <v>1</v>
      </c>
      <c r="H72" s="36" t="str">
        <f t="shared" si="0"/>
        <v>OK</v>
      </c>
    </row>
    <row r="73" spans="1:8" x14ac:dyDescent="0.3">
      <c r="A73" s="44" t="s">
        <v>106</v>
      </c>
      <c r="B73" s="16" t="s">
        <v>669</v>
      </c>
      <c r="C73" s="36" t="s">
        <v>607</v>
      </c>
      <c r="E73" s="3">
        <v>1</v>
      </c>
      <c r="H73" s="36" t="str">
        <f t="shared" si="0"/>
        <v>OK</v>
      </c>
    </row>
    <row r="74" spans="1:8" x14ac:dyDescent="0.3">
      <c r="A74" s="44" t="s">
        <v>62</v>
      </c>
      <c r="B74" s="16" t="s">
        <v>670</v>
      </c>
      <c r="C74" s="36" t="s">
        <v>607</v>
      </c>
      <c r="E74" s="3">
        <v>1</v>
      </c>
      <c r="H74" s="36" t="str">
        <f t="shared" si="0"/>
        <v>OK</v>
      </c>
    </row>
    <row r="75" spans="1:8" x14ac:dyDescent="0.3">
      <c r="A75" s="44" t="s">
        <v>172</v>
      </c>
      <c r="B75" s="16" t="s">
        <v>671</v>
      </c>
      <c r="C75" s="36" t="s">
        <v>607</v>
      </c>
      <c r="E75" s="3">
        <v>1</v>
      </c>
      <c r="H75" s="36" t="str">
        <f t="shared" ref="H75:H122" si="1">IF(SUM(D75:G75)=1,"OK","NO")</f>
        <v>OK</v>
      </c>
    </row>
    <row r="76" spans="1:8" x14ac:dyDescent="0.3">
      <c r="A76" s="34" t="s">
        <v>234</v>
      </c>
      <c r="B76" t="s">
        <v>672</v>
      </c>
      <c r="C76" s="36" t="s">
        <v>52</v>
      </c>
      <c r="G76" s="3">
        <v>1</v>
      </c>
      <c r="H76" s="36" t="str">
        <f t="shared" si="1"/>
        <v>OK</v>
      </c>
    </row>
    <row r="77" spans="1:8" x14ac:dyDescent="0.3">
      <c r="A77" s="34" t="s">
        <v>176</v>
      </c>
      <c r="B77" s="15" t="s">
        <v>673</v>
      </c>
      <c r="C77" s="36" t="s">
        <v>607</v>
      </c>
      <c r="D77" s="3">
        <v>1</v>
      </c>
      <c r="H77" s="36" t="str">
        <f t="shared" si="1"/>
        <v>OK</v>
      </c>
    </row>
    <row r="78" spans="1:8" x14ac:dyDescent="0.3">
      <c r="A78" s="34" t="s">
        <v>247</v>
      </c>
      <c r="B78" s="15" t="s">
        <v>674</v>
      </c>
      <c r="C78" s="36" t="s">
        <v>607</v>
      </c>
      <c r="D78" s="3">
        <v>1</v>
      </c>
      <c r="H78" s="36" t="str">
        <f t="shared" si="1"/>
        <v>OK</v>
      </c>
    </row>
    <row r="79" spans="1:8" x14ac:dyDescent="0.3">
      <c r="A79" s="44" t="s">
        <v>140</v>
      </c>
      <c r="B79" s="16" t="s">
        <v>675</v>
      </c>
      <c r="C79" s="36" t="s">
        <v>607</v>
      </c>
      <c r="E79" s="3">
        <v>1</v>
      </c>
      <c r="H79" s="36" t="str">
        <f t="shared" si="1"/>
        <v>OK</v>
      </c>
    </row>
    <row r="80" spans="1:8" x14ac:dyDescent="0.3">
      <c r="A80" s="44" t="s">
        <v>188</v>
      </c>
      <c r="B80" s="16" t="s">
        <v>676</v>
      </c>
      <c r="C80" s="36" t="s">
        <v>607</v>
      </c>
      <c r="E80" s="3">
        <v>1</v>
      </c>
      <c r="H80" s="36" t="str">
        <f t="shared" si="1"/>
        <v>OK</v>
      </c>
    </row>
    <row r="81" spans="1:8" x14ac:dyDescent="0.3">
      <c r="A81" s="34" t="s">
        <v>119</v>
      </c>
      <c r="B81" t="s">
        <v>677</v>
      </c>
      <c r="C81" s="36" t="s">
        <v>52</v>
      </c>
      <c r="G81" s="3">
        <v>1</v>
      </c>
      <c r="H81" s="36" t="str">
        <f t="shared" si="1"/>
        <v>OK</v>
      </c>
    </row>
    <row r="82" spans="1:8" x14ac:dyDescent="0.3">
      <c r="A82" s="34" t="s">
        <v>181</v>
      </c>
      <c r="B82" t="s">
        <v>678</v>
      </c>
      <c r="C82" s="36" t="s">
        <v>52</v>
      </c>
      <c r="G82" s="3">
        <v>1</v>
      </c>
      <c r="H82" s="36" t="str">
        <f t="shared" si="1"/>
        <v>OK</v>
      </c>
    </row>
    <row r="83" spans="1:8" x14ac:dyDescent="0.3">
      <c r="A83" s="34" t="s">
        <v>221</v>
      </c>
      <c r="B83" t="s">
        <v>679</v>
      </c>
      <c r="C83" s="36" t="s">
        <v>52</v>
      </c>
      <c r="G83" s="3">
        <v>1</v>
      </c>
      <c r="H83" s="36" t="str">
        <f t="shared" si="1"/>
        <v>OK</v>
      </c>
    </row>
    <row r="84" spans="1:8" x14ac:dyDescent="0.3">
      <c r="A84" s="34" t="s">
        <v>184</v>
      </c>
      <c r="B84" t="s">
        <v>680</v>
      </c>
      <c r="C84" s="36" t="s">
        <v>52</v>
      </c>
      <c r="G84" s="3">
        <v>1</v>
      </c>
      <c r="H84" s="36" t="str">
        <f t="shared" si="1"/>
        <v>OK</v>
      </c>
    </row>
    <row r="85" spans="1:8" x14ac:dyDescent="0.3">
      <c r="A85" s="34" t="s">
        <v>192</v>
      </c>
      <c r="B85" t="s">
        <v>681</v>
      </c>
      <c r="C85" s="36" t="s">
        <v>52</v>
      </c>
      <c r="G85" s="3">
        <v>1</v>
      </c>
      <c r="H85" s="36" t="str">
        <f t="shared" si="1"/>
        <v>OK</v>
      </c>
    </row>
    <row r="86" spans="1:8" x14ac:dyDescent="0.3">
      <c r="A86" s="34" t="s">
        <v>110</v>
      </c>
      <c r="B86" t="s">
        <v>682</v>
      </c>
      <c r="C86" s="36" t="s">
        <v>52</v>
      </c>
      <c r="G86" s="3">
        <v>1</v>
      </c>
      <c r="H86" s="36" t="str">
        <f t="shared" si="1"/>
        <v>OK</v>
      </c>
    </row>
    <row r="87" spans="1:8" x14ac:dyDescent="0.3">
      <c r="A87" s="34" t="s">
        <v>70</v>
      </c>
      <c r="B87" t="s">
        <v>683</v>
      </c>
      <c r="C87" s="36" t="s">
        <v>52</v>
      </c>
      <c r="G87" s="3">
        <v>1</v>
      </c>
      <c r="H87" s="36" t="str">
        <f t="shared" si="1"/>
        <v>OK</v>
      </c>
    </row>
    <row r="88" spans="1:8" x14ac:dyDescent="0.3">
      <c r="A88" s="34" t="s">
        <v>189</v>
      </c>
      <c r="B88" t="s">
        <v>684</v>
      </c>
      <c r="C88" s="36" t="s">
        <v>52</v>
      </c>
      <c r="G88" s="3">
        <v>1</v>
      </c>
      <c r="H88" s="36" t="str">
        <f t="shared" si="1"/>
        <v>OK</v>
      </c>
    </row>
    <row r="89" spans="1:8" x14ac:dyDescent="0.3">
      <c r="A89" s="34" t="s">
        <v>205</v>
      </c>
      <c r="B89" t="s">
        <v>685</v>
      </c>
      <c r="C89" s="36" t="s">
        <v>52</v>
      </c>
      <c r="G89" s="3">
        <v>1</v>
      </c>
      <c r="H89" s="36" t="str">
        <f t="shared" si="1"/>
        <v>OK</v>
      </c>
    </row>
    <row r="90" spans="1:8" x14ac:dyDescent="0.3">
      <c r="A90" s="34" t="s">
        <v>94</v>
      </c>
      <c r="B90" t="s">
        <v>686</v>
      </c>
      <c r="C90" s="36" t="s">
        <v>52</v>
      </c>
      <c r="G90" s="3">
        <v>1</v>
      </c>
      <c r="H90" s="36" t="str">
        <f t="shared" si="1"/>
        <v>OK</v>
      </c>
    </row>
    <row r="91" spans="1:8" x14ac:dyDescent="0.3">
      <c r="A91" s="34" t="s">
        <v>214</v>
      </c>
      <c r="B91" t="s">
        <v>687</v>
      </c>
      <c r="C91" s="36" t="s">
        <v>52</v>
      </c>
      <c r="G91" s="3">
        <v>1</v>
      </c>
      <c r="H91" s="36" t="str">
        <f t="shared" si="1"/>
        <v>OK</v>
      </c>
    </row>
    <row r="92" spans="1:8" x14ac:dyDescent="0.3">
      <c r="A92" s="34" t="s">
        <v>113</v>
      </c>
      <c r="B92" t="s">
        <v>688</v>
      </c>
      <c r="C92" s="36" t="s">
        <v>52</v>
      </c>
      <c r="G92" s="3">
        <v>1</v>
      </c>
      <c r="H92" s="36" t="str">
        <f t="shared" si="1"/>
        <v>OK</v>
      </c>
    </row>
    <row r="93" spans="1:8" x14ac:dyDescent="0.3">
      <c r="A93" s="34" t="s">
        <v>159</v>
      </c>
      <c r="B93" t="s">
        <v>689</v>
      </c>
      <c r="C93" s="36" t="s">
        <v>52</v>
      </c>
      <c r="G93" s="3">
        <v>1</v>
      </c>
      <c r="H93" s="36" t="str">
        <f t="shared" si="1"/>
        <v>OK</v>
      </c>
    </row>
    <row r="94" spans="1:8" x14ac:dyDescent="0.3">
      <c r="A94" s="34" t="s">
        <v>97</v>
      </c>
      <c r="B94" s="15" t="s">
        <v>690</v>
      </c>
      <c r="C94" s="36" t="s">
        <v>607</v>
      </c>
      <c r="D94" s="3">
        <v>1</v>
      </c>
      <c r="H94" s="36" t="str">
        <f t="shared" si="1"/>
        <v>OK</v>
      </c>
    </row>
    <row r="95" spans="1:8" x14ac:dyDescent="0.3">
      <c r="A95" s="34" t="s">
        <v>57</v>
      </c>
      <c r="B95" t="s">
        <v>691</v>
      </c>
      <c r="C95" s="36" t="s">
        <v>52</v>
      </c>
      <c r="G95" s="3">
        <v>1</v>
      </c>
      <c r="H95" s="36" t="str">
        <f t="shared" si="1"/>
        <v>OK</v>
      </c>
    </row>
    <row r="96" spans="1:8" x14ac:dyDescent="0.3">
      <c r="A96" s="34" t="s">
        <v>177</v>
      </c>
      <c r="B96" t="s">
        <v>692</v>
      </c>
      <c r="C96" s="36" t="s">
        <v>52</v>
      </c>
      <c r="G96" s="3">
        <v>1</v>
      </c>
      <c r="H96" s="36" t="str">
        <f t="shared" si="1"/>
        <v>OK</v>
      </c>
    </row>
    <row r="97" spans="1:8" x14ac:dyDescent="0.3">
      <c r="A97" s="34" t="s">
        <v>89</v>
      </c>
      <c r="B97" t="s">
        <v>693</v>
      </c>
      <c r="C97" s="36" t="s">
        <v>52</v>
      </c>
      <c r="G97" s="3">
        <v>1</v>
      </c>
      <c r="H97" s="36" t="str">
        <f t="shared" si="1"/>
        <v>OK</v>
      </c>
    </row>
    <row r="98" spans="1:8" x14ac:dyDescent="0.3">
      <c r="A98" s="34" t="s">
        <v>98</v>
      </c>
      <c r="B98" t="s">
        <v>694</v>
      </c>
      <c r="C98" s="36" t="s">
        <v>52</v>
      </c>
      <c r="G98" s="3">
        <v>1</v>
      </c>
      <c r="H98" s="36" t="str">
        <f t="shared" si="1"/>
        <v>OK</v>
      </c>
    </row>
    <row r="99" spans="1:8" x14ac:dyDescent="0.3">
      <c r="A99" s="34" t="s">
        <v>73</v>
      </c>
      <c r="B99" s="15" t="s">
        <v>695</v>
      </c>
      <c r="C99" s="36" t="s">
        <v>607</v>
      </c>
      <c r="D99" s="3">
        <v>1</v>
      </c>
      <c r="H99" s="36" t="str">
        <f t="shared" si="1"/>
        <v>OK</v>
      </c>
    </row>
    <row r="100" spans="1:8" x14ac:dyDescent="0.3">
      <c r="A100" s="34" t="s">
        <v>129</v>
      </c>
      <c r="B100" t="s">
        <v>696</v>
      </c>
      <c r="C100" s="36" t="s">
        <v>52</v>
      </c>
      <c r="G100" s="3">
        <v>1</v>
      </c>
      <c r="H100" s="36" t="str">
        <f t="shared" si="1"/>
        <v>OK</v>
      </c>
    </row>
    <row r="101" spans="1:8" x14ac:dyDescent="0.3">
      <c r="A101" s="44" t="s">
        <v>171</v>
      </c>
      <c r="B101" s="16" t="s">
        <v>697</v>
      </c>
      <c r="C101" s="36" t="s">
        <v>607</v>
      </c>
      <c r="E101" s="3">
        <v>1</v>
      </c>
      <c r="H101" s="36" t="str">
        <f t="shared" si="1"/>
        <v>OK</v>
      </c>
    </row>
    <row r="102" spans="1:8" x14ac:dyDescent="0.3">
      <c r="A102" s="34" t="s">
        <v>231</v>
      </c>
      <c r="B102" t="s">
        <v>698</v>
      </c>
      <c r="C102" s="36" t="s">
        <v>52</v>
      </c>
      <c r="G102" s="3">
        <v>1</v>
      </c>
      <c r="H102" s="36" t="str">
        <f t="shared" si="1"/>
        <v>OK</v>
      </c>
    </row>
    <row r="103" spans="1:8" x14ac:dyDescent="0.3">
      <c r="A103" s="34" t="s">
        <v>79</v>
      </c>
      <c r="B103" t="s">
        <v>699</v>
      </c>
      <c r="C103" s="36" t="s">
        <v>52</v>
      </c>
      <c r="G103" s="3">
        <v>1</v>
      </c>
      <c r="H103" s="36" t="str">
        <f t="shared" si="1"/>
        <v>OK</v>
      </c>
    </row>
    <row r="104" spans="1:8" x14ac:dyDescent="0.3">
      <c r="A104" s="44" t="s">
        <v>156</v>
      </c>
      <c r="B104" s="16" t="s">
        <v>700</v>
      </c>
      <c r="C104" s="36" t="s">
        <v>607</v>
      </c>
      <c r="E104" s="3">
        <v>1</v>
      </c>
      <c r="H104" s="36" t="str">
        <f t="shared" si="1"/>
        <v>OK</v>
      </c>
    </row>
    <row r="105" spans="1:8" x14ac:dyDescent="0.3">
      <c r="A105" s="34" t="s">
        <v>225</v>
      </c>
      <c r="B105" t="s">
        <v>701</v>
      </c>
      <c r="C105" s="36" t="s">
        <v>52</v>
      </c>
      <c r="G105" s="3">
        <v>1</v>
      </c>
      <c r="H105" s="36" t="str">
        <f t="shared" si="1"/>
        <v>OK</v>
      </c>
    </row>
    <row r="106" spans="1:8" x14ac:dyDescent="0.3">
      <c r="A106" s="34" t="s">
        <v>166</v>
      </c>
      <c r="B106" t="s">
        <v>702</v>
      </c>
      <c r="C106" s="36" t="s">
        <v>52</v>
      </c>
      <c r="G106" s="3">
        <v>1</v>
      </c>
      <c r="H106" s="36" t="str">
        <f t="shared" si="1"/>
        <v>OK</v>
      </c>
    </row>
    <row r="107" spans="1:8" x14ac:dyDescent="0.3">
      <c r="A107" s="34" t="s">
        <v>112</v>
      </c>
      <c r="B107" t="s">
        <v>703</v>
      </c>
      <c r="C107" s="36" t="s">
        <v>52</v>
      </c>
      <c r="G107" s="3">
        <v>1</v>
      </c>
      <c r="H107" s="36" t="str">
        <f t="shared" si="1"/>
        <v>OK</v>
      </c>
    </row>
    <row r="108" spans="1:8" x14ac:dyDescent="0.3">
      <c r="A108" s="34" t="s">
        <v>138</v>
      </c>
      <c r="B108" t="s">
        <v>704</v>
      </c>
      <c r="C108" s="36" t="s">
        <v>52</v>
      </c>
      <c r="G108" s="3">
        <v>1</v>
      </c>
      <c r="H108" s="36" t="str">
        <f t="shared" si="1"/>
        <v>OK</v>
      </c>
    </row>
    <row r="109" spans="1:8" x14ac:dyDescent="0.3">
      <c r="A109" s="34" t="s">
        <v>198</v>
      </c>
      <c r="B109" s="15" t="s">
        <v>705</v>
      </c>
      <c r="C109" s="36" t="s">
        <v>607</v>
      </c>
      <c r="D109" s="3">
        <v>1</v>
      </c>
      <c r="H109" s="36" t="str">
        <f t="shared" si="1"/>
        <v>OK</v>
      </c>
    </row>
    <row r="110" spans="1:8" x14ac:dyDescent="0.3">
      <c r="A110" s="44" t="s">
        <v>183</v>
      </c>
      <c r="B110" s="16" t="s">
        <v>706</v>
      </c>
      <c r="C110" s="36" t="s">
        <v>607</v>
      </c>
      <c r="E110" s="3">
        <v>1</v>
      </c>
      <c r="H110" s="36" t="str">
        <f t="shared" si="1"/>
        <v>OK</v>
      </c>
    </row>
    <row r="111" spans="1:8" x14ac:dyDescent="0.3">
      <c r="A111" s="34" t="s">
        <v>75</v>
      </c>
      <c r="B111" t="s">
        <v>707</v>
      </c>
      <c r="C111" s="36" t="s">
        <v>52</v>
      </c>
      <c r="G111" s="3">
        <v>1</v>
      </c>
      <c r="H111" s="36" t="str">
        <f t="shared" si="1"/>
        <v>OK</v>
      </c>
    </row>
    <row r="112" spans="1:8" x14ac:dyDescent="0.3">
      <c r="A112" s="34" t="s">
        <v>148</v>
      </c>
      <c r="B112" t="s">
        <v>708</v>
      </c>
      <c r="C112" s="36" t="s">
        <v>52</v>
      </c>
      <c r="G112" s="3">
        <v>1</v>
      </c>
      <c r="H112" s="36" t="str">
        <f t="shared" si="1"/>
        <v>OK</v>
      </c>
    </row>
    <row r="113" spans="1:8" x14ac:dyDescent="0.3">
      <c r="A113" s="34" t="s">
        <v>229</v>
      </c>
      <c r="B113" t="s">
        <v>709</v>
      </c>
      <c r="C113" s="36" t="s">
        <v>52</v>
      </c>
      <c r="G113" s="3">
        <v>1</v>
      </c>
      <c r="H113" s="36" t="str">
        <f t="shared" si="1"/>
        <v>OK</v>
      </c>
    </row>
    <row r="114" spans="1:8" x14ac:dyDescent="0.3">
      <c r="A114" s="34" t="s">
        <v>85</v>
      </c>
      <c r="B114" t="s">
        <v>710</v>
      </c>
      <c r="C114" s="36" t="s">
        <v>52</v>
      </c>
      <c r="G114" s="3">
        <v>1</v>
      </c>
      <c r="H114" s="36" t="str">
        <f t="shared" si="1"/>
        <v>OK</v>
      </c>
    </row>
    <row r="115" spans="1:8" x14ac:dyDescent="0.3">
      <c r="A115" s="44" t="s">
        <v>232</v>
      </c>
      <c r="B115" s="16" t="s">
        <v>711</v>
      </c>
      <c r="C115" s="36" t="s">
        <v>607</v>
      </c>
      <c r="E115" s="3">
        <v>1</v>
      </c>
      <c r="H115" s="36" t="str">
        <f t="shared" si="1"/>
        <v>OK</v>
      </c>
    </row>
    <row r="116" spans="1:8" x14ac:dyDescent="0.3">
      <c r="A116" s="34" t="s">
        <v>164</v>
      </c>
      <c r="B116" t="s">
        <v>712</v>
      </c>
      <c r="C116" s="36" t="s">
        <v>52</v>
      </c>
      <c r="G116" s="3">
        <v>1</v>
      </c>
      <c r="H116" s="36" t="str">
        <f t="shared" si="1"/>
        <v>OK</v>
      </c>
    </row>
    <row r="117" spans="1:8" x14ac:dyDescent="0.3">
      <c r="A117" s="34" t="s">
        <v>77</v>
      </c>
      <c r="B117" t="s">
        <v>713</v>
      </c>
      <c r="C117" s="36" t="s">
        <v>52</v>
      </c>
      <c r="G117" s="3">
        <v>1</v>
      </c>
      <c r="H117" s="36" t="str">
        <f t="shared" si="1"/>
        <v>OK</v>
      </c>
    </row>
    <row r="118" spans="1:8" x14ac:dyDescent="0.3">
      <c r="A118" s="34" t="s">
        <v>72</v>
      </c>
      <c r="B118" t="s">
        <v>714</v>
      </c>
      <c r="C118" s="36" t="s">
        <v>52</v>
      </c>
      <c r="G118" s="3">
        <v>1</v>
      </c>
      <c r="H118" s="36" t="str">
        <f t="shared" si="1"/>
        <v>OK</v>
      </c>
    </row>
    <row r="119" spans="1:8" x14ac:dyDescent="0.3">
      <c r="A119" s="44" t="s">
        <v>91</v>
      </c>
      <c r="B119" s="16" t="s">
        <v>715</v>
      </c>
      <c r="C119" s="36" t="s">
        <v>607</v>
      </c>
      <c r="E119" s="3">
        <v>1</v>
      </c>
      <c r="H119" s="36" t="str">
        <f t="shared" si="1"/>
        <v>OK</v>
      </c>
    </row>
    <row r="120" spans="1:8" x14ac:dyDescent="0.3">
      <c r="A120" s="34" t="s">
        <v>168</v>
      </c>
      <c r="B120" t="s">
        <v>716</v>
      </c>
      <c r="C120" s="36" t="s">
        <v>52</v>
      </c>
      <c r="G120" s="3">
        <v>1</v>
      </c>
      <c r="H120" s="36" t="str">
        <f t="shared" si="1"/>
        <v>OK</v>
      </c>
    </row>
    <row r="121" spans="1:8" x14ac:dyDescent="0.3">
      <c r="A121" s="34" t="s">
        <v>66</v>
      </c>
      <c r="B121" t="s">
        <v>717</v>
      </c>
      <c r="C121" s="36" t="s">
        <v>52</v>
      </c>
      <c r="G121" s="3">
        <v>1</v>
      </c>
      <c r="H121" s="36" t="str">
        <f t="shared" si="1"/>
        <v>OK</v>
      </c>
    </row>
    <row r="122" spans="1:8" x14ac:dyDescent="0.3">
      <c r="A122" s="34" t="s">
        <v>93</v>
      </c>
      <c r="B122" t="s">
        <v>718</v>
      </c>
      <c r="C122" s="36" t="s">
        <v>52</v>
      </c>
      <c r="G122" s="3">
        <v>1</v>
      </c>
      <c r="H122" s="36" t="str">
        <f t="shared" si="1"/>
        <v>OK</v>
      </c>
    </row>
    <row r="123" spans="1:8" x14ac:dyDescent="0.3">
      <c r="D123" s="3">
        <f t="shared" ref="D123:E123" si="2">SUM(D2:D122)</f>
        <v>18</v>
      </c>
      <c r="E123" s="3">
        <f t="shared" si="2"/>
        <v>19</v>
      </c>
      <c r="F123" s="3">
        <f>SUM(F2:F122)</f>
        <v>0</v>
      </c>
      <c r="G123" s="3">
        <f>110-(SUM(D123:F123))</f>
        <v>73</v>
      </c>
    </row>
    <row r="125" spans="1:8" x14ac:dyDescent="0.3">
      <c r="G125" s="3">
        <f>SUM(G2:G122)</f>
        <v>73</v>
      </c>
    </row>
  </sheetData>
  <pageMargins left="0.7" right="0.7" top="0.75" bottom="0.75" header="0.3" footer="0.3"/>
  <pageSetup paperSize="9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6"/>
  <sheetViews>
    <sheetView topLeftCell="F95" zoomScale="75" zoomScaleNormal="75" workbookViewId="0">
      <selection activeCell="F129" sqref="F129"/>
    </sheetView>
  </sheetViews>
  <sheetFormatPr defaultRowHeight="14.4" x14ac:dyDescent="0.3"/>
  <cols>
    <col min="1" max="1" width="39.109375" style="3" bestFit="1" customWidth="1"/>
    <col min="2" max="2" width="12.21875" style="3" bestFit="1" customWidth="1"/>
    <col min="3" max="3" width="10.77734375" style="3" bestFit="1" customWidth="1"/>
    <col min="4" max="4" width="17.33203125" style="3" bestFit="1" customWidth="1"/>
    <col min="5" max="6" width="209.44140625" style="3" bestFit="1" customWidth="1"/>
    <col min="7" max="7" width="29.88671875" style="3" bestFit="1" customWidth="1"/>
    <col min="8" max="8" width="32.44140625" style="3" bestFit="1" customWidth="1"/>
    <col min="9" max="9" width="17" style="3" bestFit="1" customWidth="1"/>
    <col min="10" max="10" width="13.109375" style="3" bestFit="1" customWidth="1"/>
    <col min="11" max="11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46" width="8.88671875" style="3"/>
    <col min="47" max="47" width="48.6640625" style="3" bestFit="1" customWidth="1"/>
    <col min="48" max="16384" width="8.88671875" style="3"/>
  </cols>
  <sheetData>
    <row r="1" spans="1:29" x14ac:dyDescent="0.3">
      <c r="A1" s="3" t="s">
        <v>0</v>
      </c>
      <c r="B1" s="3" t="s">
        <v>1</v>
      </c>
      <c r="C1" s="3" t="s">
        <v>2</v>
      </c>
      <c r="D1" s="3" t="s">
        <v>930</v>
      </c>
      <c r="E1" s="3" t="s">
        <v>38</v>
      </c>
      <c r="F1" s="3" t="s">
        <v>39</v>
      </c>
      <c r="G1" s="3" t="s">
        <v>40</v>
      </c>
      <c r="H1" s="3" t="s">
        <v>608</v>
      </c>
      <c r="I1" s="3" t="s">
        <v>724</v>
      </c>
      <c r="J1" s="3" t="s">
        <v>41</v>
      </c>
    </row>
    <row r="2" spans="1:29" x14ac:dyDescent="0.3">
      <c r="A2" s="3" t="s">
        <v>255</v>
      </c>
      <c r="B2" s="3" t="s">
        <v>43</v>
      </c>
      <c r="C2" s="4">
        <v>41191</v>
      </c>
    </row>
    <row r="3" spans="1:29" x14ac:dyDescent="0.3">
      <c r="A3" s="3" t="s">
        <v>259</v>
      </c>
      <c r="B3" s="3" t="s">
        <v>43</v>
      </c>
      <c r="C3" s="4">
        <v>41311</v>
      </c>
    </row>
    <row r="4" spans="1:29" x14ac:dyDescent="0.3">
      <c r="A4" s="3" t="s">
        <v>261</v>
      </c>
      <c r="B4" s="3" t="s">
        <v>43</v>
      </c>
      <c r="C4" s="4">
        <v>41443</v>
      </c>
      <c r="D4" s="3">
        <v>0.12</v>
      </c>
      <c r="E4" s="3" t="s">
        <v>54</v>
      </c>
      <c r="F4" s="3" t="s">
        <v>55</v>
      </c>
      <c r="G4" s="3" t="s">
        <v>55</v>
      </c>
      <c r="H4" s="3" t="s">
        <v>51</v>
      </c>
      <c r="I4" s="3">
        <v>1.4999999999999999E-2</v>
      </c>
      <c r="J4" s="3" t="s">
        <v>56</v>
      </c>
      <c r="K4" s="3">
        <f>COUNTIF(J4:J124,"No NTC on run")</f>
        <v>13</v>
      </c>
      <c r="AB4" s="37"/>
      <c r="AC4" s="37"/>
    </row>
    <row r="5" spans="1:29" x14ac:dyDescent="0.3">
      <c r="A5" s="3" t="s">
        <v>263</v>
      </c>
      <c r="B5" s="3" t="s">
        <v>43</v>
      </c>
      <c r="C5" s="4">
        <v>41449</v>
      </c>
      <c r="D5" s="3">
        <v>0.12</v>
      </c>
      <c r="E5" s="3" t="s">
        <v>54</v>
      </c>
      <c r="F5" s="3" t="s">
        <v>55</v>
      </c>
      <c r="G5" s="3" t="s">
        <v>55</v>
      </c>
      <c r="H5" s="3" t="s">
        <v>51</v>
      </c>
      <c r="I5" s="3">
        <v>1.4999999999999999E-2</v>
      </c>
      <c r="J5" s="3" t="s">
        <v>56</v>
      </c>
      <c r="AB5" s="37"/>
      <c r="AC5" s="37"/>
    </row>
    <row r="6" spans="1:29" x14ac:dyDescent="0.3">
      <c r="A6" s="3" t="s">
        <v>266</v>
      </c>
      <c r="B6" s="3" t="s">
        <v>43</v>
      </c>
      <c r="C6" s="4">
        <v>41467</v>
      </c>
      <c r="D6" s="3">
        <v>0.12</v>
      </c>
      <c r="E6" s="3" t="s">
        <v>54</v>
      </c>
      <c r="F6" s="3" t="s">
        <v>55</v>
      </c>
      <c r="G6" s="3" t="s">
        <v>55</v>
      </c>
      <c r="H6" s="3" t="s">
        <v>51</v>
      </c>
      <c r="I6" s="3">
        <v>1.4999999999999999E-2</v>
      </c>
      <c r="J6" s="3" t="s">
        <v>56</v>
      </c>
      <c r="AC6" s="37"/>
    </row>
    <row r="7" spans="1:29" s="32" customFormat="1" x14ac:dyDescent="0.3">
      <c r="A7" s="32" t="s">
        <v>270</v>
      </c>
      <c r="B7" s="32" t="s">
        <v>43</v>
      </c>
      <c r="C7" s="33">
        <v>41503</v>
      </c>
      <c r="D7" s="32">
        <v>3.2876712328799998E-3</v>
      </c>
      <c r="E7" s="32" t="s">
        <v>833</v>
      </c>
      <c r="F7" s="32" t="s">
        <v>834</v>
      </c>
      <c r="G7" s="32" t="s">
        <v>835</v>
      </c>
      <c r="H7" s="32" t="s">
        <v>51</v>
      </c>
      <c r="I7" s="32">
        <v>1.56164383562E-3</v>
      </c>
      <c r="J7" s="32" t="s">
        <v>56</v>
      </c>
      <c r="L7" s="38"/>
      <c r="M7" s="38"/>
      <c r="N7" s="38"/>
      <c r="O7" s="38"/>
      <c r="AB7" s="39"/>
    </row>
    <row r="8" spans="1:29" x14ac:dyDescent="0.3">
      <c r="A8" s="3" t="s">
        <v>272</v>
      </c>
      <c r="B8" s="3" t="s">
        <v>43</v>
      </c>
      <c r="C8" s="4">
        <v>41530</v>
      </c>
      <c r="D8" s="3">
        <v>0.12</v>
      </c>
      <c r="E8" s="3" t="s">
        <v>54</v>
      </c>
      <c r="F8" s="3" t="s">
        <v>55</v>
      </c>
      <c r="G8" s="3" t="s">
        <v>55</v>
      </c>
      <c r="H8" s="3" t="s">
        <v>51</v>
      </c>
      <c r="I8" s="3">
        <v>1.4999999999999999E-2</v>
      </c>
      <c r="J8" s="3" t="s">
        <v>56</v>
      </c>
      <c r="AB8" s="37"/>
      <c r="AC8" s="37"/>
    </row>
    <row r="9" spans="1:29" x14ac:dyDescent="0.3">
      <c r="A9" s="3" t="s">
        <v>273</v>
      </c>
      <c r="B9" s="3" t="s">
        <v>43</v>
      </c>
      <c r="C9" s="4">
        <v>41533</v>
      </c>
      <c r="D9" s="3">
        <v>0.03</v>
      </c>
      <c r="E9" s="3" t="s">
        <v>54</v>
      </c>
      <c r="F9" s="3" t="s">
        <v>55</v>
      </c>
      <c r="G9" s="3" t="s">
        <v>55</v>
      </c>
      <c r="H9" s="3" t="s">
        <v>51</v>
      </c>
      <c r="I9" s="3">
        <v>1.4250000000000001E-2</v>
      </c>
      <c r="J9" s="3" t="s">
        <v>56</v>
      </c>
      <c r="AB9" s="37"/>
      <c r="AC9" s="37"/>
    </row>
    <row r="10" spans="1:29" x14ac:dyDescent="0.3">
      <c r="A10" s="3" t="s">
        <v>275</v>
      </c>
      <c r="B10" s="3" t="s">
        <v>43</v>
      </c>
      <c r="C10" s="4">
        <v>41541</v>
      </c>
      <c r="D10" s="3">
        <v>0.12</v>
      </c>
      <c r="E10" s="3" t="s">
        <v>54</v>
      </c>
      <c r="F10" s="3" t="s">
        <v>55</v>
      </c>
      <c r="G10" s="3" t="s">
        <v>55</v>
      </c>
      <c r="H10" s="3" t="s">
        <v>51</v>
      </c>
      <c r="I10" s="3">
        <v>1.4999999999999999E-2</v>
      </c>
      <c r="J10" s="3" t="s">
        <v>56</v>
      </c>
      <c r="AB10" s="37"/>
    </row>
    <row r="11" spans="1:29" x14ac:dyDescent="0.3">
      <c r="A11" s="3" t="s">
        <v>278</v>
      </c>
      <c r="B11" s="3" t="s">
        <v>43</v>
      </c>
      <c r="C11" s="4">
        <v>41554</v>
      </c>
      <c r="D11" s="3">
        <v>0.12</v>
      </c>
      <c r="E11" s="3" t="s">
        <v>54</v>
      </c>
      <c r="F11" s="3" t="s">
        <v>55</v>
      </c>
      <c r="G11" s="3" t="s">
        <v>55</v>
      </c>
      <c r="H11" s="3" t="s">
        <v>51</v>
      </c>
      <c r="I11" s="3">
        <v>1.4999999999999999E-2</v>
      </c>
      <c r="J11" s="3" t="s">
        <v>56</v>
      </c>
    </row>
    <row r="12" spans="1:29" s="32" customFormat="1" x14ac:dyDescent="0.3">
      <c r="A12" s="32" t="s">
        <v>280</v>
      </c>
      <c r="B12" s="32" t="s">
        <v>43</v>
      </c>
      <c r="C12" s="33">
        <v>41572</v>
      </c>
      <c r="D12" s="32">
        <v>5.4545454545499999E-3</v>
      </c>
      <c r="E12" s="32" t="s">
        <v>836</v>
      </c>
      <c r="F12" s="32" t="s">
        <v>836</v>
      </c>
      <c r="H12" s="32" t="s">
        <v>51</v>
      </c>
      <c r="I12" s="32">
        <v>2.5909090909100002E-3</v>
      </c>
      <c r="J12" s="32" t="s">
        <v>56</v>
      </c>
      <c r="L12" s="38"/>
      <c r="M12" s="38"/>
      <c r="N12" s="38"/>
      <c r="O12" s="38"/>
      <c r="AB12" s="39"/>
    </row>
    <row r="13" spans="1:29" x14ac:dyDescent="0.3">
      <c r="A13" s="3" t="s">
        <v>282</v>
      </c>
      <c r="B13" s="3" t="s">
        <v>43</v>
      </c>
      <c r="C13" s="4">
        <v>41677</v>
      </c>
      <c r="D13" s="3">
        <v>0.12</v>
      </c>
      <c r="E13" s="3" t="s">
        <v>54</v>
      </c>
      <c r="F13" s="3" t="s">
        <v>55</v>
      </c>
      <c r="G13" s="3" t="s">
        <v>55</v>
      </c>
      <c r="H13" s="3" t="s">
        <v>51</v>
      </c>
      <c r="I13" s="3">
        <v>1.4999999999999999E-2</v>
      </c>
      <c r="J13" s="3" t="s">
        <v>56</v>
      </c>
    </row>
    <row r="14" spans="1:29" x14ac:dyDescent="0.3">
      <c r="A14" s="3" t="s">
        <v>284</v>
      </c>
      <c r="B14" s="3" t="s">
        <v>43</v>
      </c>
      <c r="C14" s="4">
        <v>41753</v>
      </c>
      <c r="D14" s="3">
        <v>2.18181818182E-2</v>
      </c>
      <c r="E14" s="3" t="s">
        <v>837</v>
      </c>
      <c r="G14" s="3" t="s">
        <v>837</v>
      </c>
      <c r="H14" s="3" t="s">
        <v>729</v>
      </c>
      <c r="I14" s="3">
        <v>1.03636363636E-2</v>
      </c>
      <c r="J14" s="3" t="s">
        <v>52</v>
      </c>
    </row>
    <row r="15" spans="1:29" s="32" customFormat="1" x14ac:dyDescent="0.3">
      <c r="A15" s="32" t="s">
        <v>288</v>
      </c>
      <c r="B15" s="32" t="s">
        <v>43</v>
      </c>
      <c r="C15" s="33">
        <v>41773</v>
      </c>
      <c r="D15" s="32">
        <v>1.09090909091E-2</v>
      </c>
      <c r="E15" s="32" t="s">
        <v>838</v>
      </c>
      <c r="F15" s="32" t="s">
        <v>838</v>
      </c>
      <c r="H15" s="32" t="s">
        <v>51</v>
      </c>
      <c r="I15" s="32">
        <v>5.1818181818200004E-3</v>
      </c>
      <c r="J15" s="32" t="s">
        <v>56</v>
      </c>
      <c r="L15" s="38"/>
      <c r="M15" s="38"/>
      <c r="N15" s="38"/>
      <c r="O15" s="38"/>
      <c r="AB15" s="39"/>
    </row>
    <row r="16" spans="1:29" x14ac:dyDescent="0.3">
      <c r="A16" s="3" t="s">
        <v>291</v>
      </c>
      <c r="B16" s="3" t="s">
        <v>43</v>
      </c>
      <c r="C16" s="4">
        <v>41802</v>
      </c>
      <c r="D16" s="3">
        <v>2.6666666666699999E-2</v>
      </c>
      <c r="E16" s="3" t="s">
        <v>54</v>
      </c>
      <c r="F16" s="3" t="s">
        <v>55</v>
      </c>
      <c r="G16" s="3" t="s">
        <v>55</v>
      </c>
      <c r="H16" s="3" t="s">
        <v>730</v>
      </c>
      <c r="I16" s="3">
        <v>1.2666666666700001E-2</v>
      </c>
      <c r="J16" s="3" t="s">
        <v>52</v>
      </c>
      <c r="AB16" s="37"/>
    </row>
    <row r="17" spans="1:29" x14ac:dyDescent="0.3">
      <c r="A17" s="3" t="s">
        <v>293</v>
      </c>
      <c r="B17" s="3" t="s">
        <v>43</v>
      </c>
      <c r="C17" s="4">
        <v>41806</v>
      </c>
      <c r="D17" s="3">
        <v>2.6666666666699999E-2</v>
      </c>
      <c r="E17" s="3" t="s">
        <v>54</v>
      </c>
      <c r="F17" s="3" t="s">
        <v>55</v>
      </c>
      <c r="G17" s="3" t="s">
        <v>55</v>
      </c>
      <c r="H17" s="3" t="s">
        <v>731</v>
      </c>
      <c r="I17" s="3">
        <v>1.2666666666700001E-2</v>
      </c>
      <c r="J17" s="3" t="s">
        <v>52</v>
      </c>
      <c r="AB17" s="37"/>
    </row>
    <row r="18" spans="1:29" s="32" customFormat="1" x14ac:dyDescent="0.3">
      <c r="A18" s="32" t="s">
        <v>295</v>
      </c>
      <c r="B18" s="32" t="s">
        <v>43</v>
      </c>
      <c r="C18" s="33">
        <v>41864</v>
      </c>
      <c r="D18" s="32">
        <v>2.18181818182E-2</v>
      </c>
      <c r="E18" s="32" t="s">
        <v>839</v>
      </c>
      <c r="F18" s="32" t="s">
        <v>839</v>
      </c>
      <c r="H18" s="32" t="s">
        <v>732</v>
      </c>
      <c r="I18" s="32">
        <v>1.03636363636E-2</v>
      </c>
      <c r="J18" s="32" t="s">
        <v>52</v>
      </c>
      <c r="L18" s="38"/>
      <c r="M18" s="38"/>
      <c r="N18" s="38"/>
      <c r="O18" s="38"/>
      <c r="AB18" s="39"/>
      <c r="AC18" s="39"/>
    </row>
    <row r="19" spans="1:29" x14ac:dyDescent="0.3">
      <c r="A19" s="3" t="s">
        <v>297</v>
      </c>
      <c r="B19" s="3" t="s">
        <v>43</v>
      </c>
      <c r="C19" s="4">
        <v>41883</v>
      </c>
      <c r="D19" s="3">
        <v>2.18181818182E-2</v>
      </c>
      <c r="E19" s="3" t="s">
        <v>840</v>
      </c>
      <c r="G19" s="3" t="s">
        <v>840</v>
      </c>
      <c r="H19" s="3" t="s">
        <v>733</v>
      </c>
      <c r="I19" s="3">
        <v>1.03636363636E-2</v>
      </c>
      <c r="J19" s="3" t="s">
        <v>52</v>
      </c>
      <c r="AB19" s="37"/>
      <c r="AC19" s="37"/>
    </row>
    <row r="20" spans="1:29" x14ac:dyDescent="0.3">
      <c r="A20" s="3" t="s">
        <v>299</v>
      </c>
      <c r="B20" s="3" t="s">
        <v>43</v>
      </c>
      <c r="C20" s="4">
        <v>41926</v>
      </c>
      <c r="D20" s="3">
        <v>2.18181818182E-2</v>
      </c>
      <c r="E20" s="3" t="s">
        <v>54</v>
      </c>
      <c r="F20" s="3" t="s">
        <v>55</v>
      </c>
      <c r="G20" s="3" t="s">
        <v>55</v>
      </c>
      <c r="H20" s="3" t="s">
        <v>734</v>
      </c>
      <c r="I20" s="3">
        <v>1.03636363636E-2</v>
      </c>
      <c r="J20" s="3" t="s">
        <v>52</v>
      </c>
      <c r="AB20" s="37"/>
      <c r="AC20" s="37"/>
    </row>
    <row r="21" spans="1:29" x14ac:dyDescent="0.3">
      <c r="A21" s="3" t="s">
        <v>301</v>
      </c>
      <c r="B21" s="3" t="s">
        <v>64</v>
      </c>
      <c r="C21" s="4">
        <v>41929</v>
      </c>
      <c r="D21" s="3">
        <v>2.18181818182E-2</v>
      </c>
      <c r="E21" s="3" t="s">
        <v>54</v>
      </c>
      <c r="F21" s="3" t="s">
        <v>55</v>
      </c>
      <c r="G21" s="3" t="s">
        <v>55</v>
      </c>
      <c r="H21" s="3" t="s">
        <v>735</v>
      </c>
      <c r="I21" s="3">
        <v>1.03636363636E-2</v>
      </c>
      <c r="J21" s="3" t="s">
        <v>52</v>
      </c>
      <c r="AB21" s="37"/>
    </row>
    <row r="22" spans="1:29" s="32" customFormat="1" x14ac:dyDescent="0.3">
      <c r="A22" s="32" t="s">
        <v>303</v>
      </c>
      <c r="B22" s="32" t="s">
        <v>43</v>
      </c>
      <c r="C22" s="33">
        <v>41936</v>
      </c>
      <c r="D22" s="32">
        <v>2.18181818182E-2</v>
      </c>
      <c r="E22" s="32" t="s">
        <v>841</v>
      </c>
      <c r="F22" s="32" t="s">
        <v>841</v>
      </c>
      <c r="H22" s="32" t="s">
        <v>736</v>
      </c>
      <c r="I22" s="32">
        <v>1.03636363636E-2</v>
      </c>
      <c r="J22" s="32" t="s">
        <v>52</v>
      </c>
      <c r="L22" s="38"/>
      <c r="M22" s="38"/>
      <c r="N22" s="38"/>
      <c r="O22" s="38"/>
      <c r="AB22" s="39"/>
      <c r="AC22" s="39"/>
    </row>
    <row r="23" spans="1:29" s="32" customFormat="1" x14ac:dyDescent="0.3">
      <c r="A23" s="32" t="s">
        <v>305</v>
      </c>
      <c r="B23" s="32" t="s">
        <v>43</v>
      </c>
      <c r="C23" s="33">
        <v>41943</v>
      </c>
      <c r="D23" s="32">
        <v>2.18181818182E-2</v>
      </c>
      <c r="E23" s="32" t="s">
        <v>842</v>
      </c>
      <c r="F23" s="32" t="s">
        <v>842</v>
      </c>
      <c r="H23" s="32" t="s">
        <v>737</v>
      </c>
      <c r="I23" s="32">
        <v>1.03636363636E-2</v>
      </c>
      <c r="J23" s="32" t="s">
        <v>738</v>
      </c>
      <c r="L23" s="38"/>
      <c r="M23" s="38"/>
      <c r="N23" s="38"/>
      <c r="O23" s="38"/>
    </row>
    <row r="24" spans="1:29" x14ac:dyDescent="0.3">
      <c r="A24" s="3" t="s">
        <v>307</v>
      </c>
      <c r="B24" s="3" t="s">
        <v>43</v>
      </c>
      <c r="C24" s="4">
        <v>41950</v>
      </c>
      <c r="D24" s="3">
        <v>6.6666666666700004E-3</v>
      </c>
      <c r="E24" s="3" t="s">
        <v>54</v>
      </c>
      <c r="F24" s="3" t="s">
        <v>55</v>
      </c>
      <c r="G24" s="3" t="s">
        <v>55</v>
      </c>
      <c r="H24" s="3" t="s">
        <v>739</v>
      </c>
      <c r="I24" s="3">
        <v>3.1666666666699999E-3</v>
      </c>
      <c r="J24" s="3" t="s">
        <v>52</v>
      </c>
    </row>
    <row r="25" spans="1:29" x14ac:dyDescent="0.3">
      <c r="A25" s="3" t="s">
        <v>309</v>
      </c>
      <c r="B25" s="3" t="s">
        <v>43</v>
      </c>
      <c r="C25" s="4">
        <v>41961</v>
      </c>
      <c r="D25" s="3">
        <v>2.18181818182E-2</v>
      </c>
      <c r="E25" s="3" t="s">
        <v>54</v>
      </c>
      <c r="F25" s="3" t="s">
        <v>55</v>
      </c>
      <c r="G25" s="3" t="s">
        <v>55</v>
      </c>
      <c r="H25" s="3" t="s">
        <v>740</v>
      </c>
      <c r="I25" s="3">
        <v>1.03636363636E-2</v>
      </c>
      <c r="J25" s="3" t="s">
        <v>52</v>
      </c>
      <c r="AB25" s="37"/>
    </row>
    <row r="26" spans="1:29" x14ac:dyDescent="0.3">
      <c r="A26" s="3" t="s">
        <v>310</v>
      </c>
      <c r="B26" s="3" t="s">
        <v>43</v>
      </c>
      <c r="C26" s="4">
        <v>41981</v>
      </c>
      <c r="D26" s="3">
        <v>2.18181818182E-2</v>
      </c>
      <c r="E26" s="3" t="s">
        <v>54</v>
      </c>
      <c r="F26" s="3" t="s">
        <v>55</v>
      </c>
      <c r="G26" s="3" t="s">
        <v>55</v>
      </c>
      <c r="H26" s="3" t="s">
        <v>741</v>
      </c>
      <c r="I26" s="3">
        <v>1.03636363636E-2</v>
      </c>
      <c r="J26" s="3" t="s">
        <v>52</v>
      </c>
      <c r="AB26" s="37"/>
    </row>
    <row r="27" spans="1:29" s="32" customFormat="1" x14ac:dyDescent="0.3">
      <c r="A27" s="32" t="s">
        <v>313</v>
      </c>
      <c r="B27" s="32" t="s">
        <v>64</v>
      </c>
      <c r="C27" s="33">
        <v>41981</v>
      </c>
      <c r="D27" s="32">
        <v>2.6666666666699999E-2</v>
      </c>
      <c r="E27" s="32" t="s">
        <v>843</v>
      </c>
      <c r="F27" s="32" t="s">
        <v>843</v>
      </c>
      <c r="H27" s="32" t="s">
        <v>742</v>
      </c>
      <c r="I27" s="32">
        <v>1.2666666666700001E-2</v>
      </c>
      <c r="J27" s="32" t="s">
        <v>52</v>
      </c>
      <c r="L27" s="38"/>
      <c r="M27" s="38"/>
      <c r="N27" s="38"/>
      <c r="O27" s="38"/>
      <c r="AB27" s="39"/>
      <c r="AC27" s="39"/>
    </row>
    <row r="28" spans="1:29" x14ac:dyDescent="0.3">
      <c r="A28" s="3" t="s">
        <v>315</v>
      </c>
      <c r="B28" s="3" t="s">
        <v>43</v>
      </c>
      <c r="C28" s="4">
        <v>41985</v>
      </c>
      <c r="D28" s="3">
        <v>1.2E-2</v>
      </c>
      <c r="E28" s="3" t="s">
        <v>54</v>
      </c>
      <c r="F28" s="3" t="s">
        <v>55</v>
      </c>
      <c r="G28" s="3" t="s">
        <v>55</v>
      </c>
      <c r="H28" s="3" t="s">
        <v>743</v>
      </c>
      <c r="I28" s="3">
        <v>5.7000000000000002E-3</v>
      </c>
      <c r="J28" s="3" t="s">
        <v>738</v>
      </c>
      <c r="AB28" s="37"/>
    </row>
    <row r="29" spans="1:29" s="32" customFormat="1" x14ac:dyDescent="0.3">
      <c r="A29" s="32" t="s">
        <v>318</v>
      </c>
      <c r="B29" s="32" t="s">
        <v>43</v>
      </c>
      <c r="C29" s="33">
        <v>41989</v>
      </c>
      <c r="D29" s="32">
        <v>1.04347826087E-2</v>
      </c>
      <c r="E29" s="32" t="s">
        <v>844</v>
      </c>
      <c r="F29" s="32" t="s">
        <v>845</v>
      </c>
      <c r="G29" s="32" t="s">
        <v>846</v>
      </c>
      <c r="H29" s="32" t="s">
        <v>744</v>
      </c>
      <c r="I29" s="32">
        <v>4.9565217391299996E-3</v>
      </c>
      <c r="J29" s="32" t="s">
        <v>738</v>
      </c>
      <c r="L29" s="38"/>
      <c r="M29" s="38"/>
      <c r="N29" s="38"/>
      <c r="O29" s="38"/>
      <c r="AB29" s="39"/>
      <c r="AC29" s="39"/>
    </row>
    <row r="30" spans="1:29" s="32" customFormat="1" x14ac:dyDescent="0.3">
      <c r="A30" s="32" t="s">
        <v>320</v>
      </c>
      <c r="B30" s="32" t="s">
        <v>43</v>
      </c>
      <c r="C30" s="33">
        <v>41992</v>
      </c>
      <c r="D30" s="32">
        <v>0.01</v>
      </c>
      <c r="E30" s="32" t="s">
        <v>847</v>
      </c>
      <c r="F30" s="32" t="s">
        <v>848</v>
      </c>
      <c r="G30" s="32" t="s">
        <v>849</v>
      </c>
      <c r="H30" s="32" t="s">
        <v>745</v>
      </c>
      <c r="I30" s="32">
        <v>4.7499999999999999E-3</v>
      </c>
      <c r="J30" s="32" t="s">
        <v>738</v>
      </c>
      <c r="L30" s="38"/>
      <c r="M30" s="38"/>
      <c r="N30" s="38"/>
      <c r="O30" s="38"/>
      <c r="AB30" s="39"/>
      <c r="AC30" s="39"/>
    </row>
    <row r="31" spans="1:29" x14ac:dyDescent="0.3">
      <c r="A31" s="3" t="s">
        <v>323</v>
      </c>
      <c r="B31" s="3" t="s">
        <v>43</v>
      </c>
      <c r="C31" s="4">
        <v>42024</v>
      </c>
      <c r="D31" s="3">
        <v>0.02</v>
      </c>
      <c r="E31" s="3" t="s">
        <v>850</v>
      </c>
      <c r="G31" s="3" t="s">
        <v>850</v>
      </c>
      <c r="H31" s="3" t="s">
        <v>51</v>
      </c>
      <c r="I31" s="3">
        <v>9.4999999999999998E-3</v>
      </c>
      <c r="J31" s="3" t="s">
        <v>56</v>
      </c>
    </row>
    <row r="32" spans="1:29" s="32" customFormat="1" x14ac:dyDescent="0.3">
      <c r="A32" s="32" t="s">
        <v>325</v>
      </c>
      <c r="B32" s="32" t="s">
        <v>64</v>
      </c>
      <c r="C32" s="33">
        <v>42031</v>
      </c>
      <c r="D32" s="32">
        <v>2.18181818182E-2</v>
      </c>
      <c r="E32" s="32" t="s">
        <v>851</v>
      </c>
      <c r="F32" s="32" t="s">
        <v>851</v>
      </c>
      <c r="H32" s="32" t="s">
        <v>746</v>
      </c>
      <c r="I32" s="32">
        <v>1.03636363636E-2</v>
      </c>
      <c r="J32" s="32" t="s">
        <v>52</v>
      </c>
      <c r="L32" s="38"/>
      <c r="M32" s="38"/>
      <c r="N32" s="38"/>
      <c r="O32" s="38"/>
      <c r="AB32" s="39"/>
      <c r="AC32" s="39"/>
    </row>
    <row r="33" spans="1:29" s="32" customFormat="1" x14ac:dyDescent="0.3">
      <c r="A33" s="32" t="s">
        <v>326</v>
      </c>
      <c r="B33" s="32" t="s">
        <v>43</v>
      </c>
      <c r="C33" s="33">
        <v>42038</v>
      </c>
      <c r="D33" s="32">
        <v>5.0000000000000001E-3</v>
      </c>
      <c r="E33" s="32" t="s">
        <v>852</v>
      </c>
      <c r="F33" s="32" t="s">
        <v>853</v>
      </c>
      <c r="G33" s="32" t="s">
        <v>854</v>
      </c>
      <c r="H33" s="32" t="s">
        <v>747</v>
      </c>
      <c r="I33" s="32">
        <v>2.3749999999999999E-3</v>
      </c>
      <c r="J33" s="32" t="s">
        <v>52</v>
      </c>
      <c r="L33" s="38"/>
      <c r="M33" s="38"/>
      <c r="N33" s="38"/>
      <c r="O33" s="38"/>
    </row>
    <row r="34" spans="1:29" s="32" customFormat="1" x14ac:dyDescent="0.3">
      <c r="A34" s="32" t="s">
        <v>329</v>
      </c>
      <c r="B34" s="32" t="s">
        <v>64</v>
      </c>
      <c r="C34" s="33">
        <v>42038</v>
      </c>
      <c r="D34" s="32">
        <v>0.01</v>
      </c>
      <c r="E34" s="32" t="s">
        <v>855</v>
      </c>
      <c r="F34" s="32" t="s">
        <v>856</v>
      </c>
      <c r="G34" s="32" t="s">
        <v>857</v>
      </c>
      <c r="H34" s="32" t="s">
        <v>748</v>
      </c>
      <c r="I34" s="32">
        <v>4.7499999999999999E-3</v>
      </c>
      <c r="J34" s="32" t="s">
        <v>738</v>
      </c>
      <c r="L34" s="38"/>
      <c r="M34" s="38"/>
      <c r="N34" s="38"/>
      <c r="O34" s="38"/>
      <c r="AB34" s="39"/>
    </row>
    <row r="35" spans="1:29" s="32" customFormat="1" x14ac:dyDescent="0.3">
      <c r="A35" s="32" t="s">
        <v>332</v>
      </c>
      <c r="B35" s="32" t="s">
        <v>43</v>
      </c>
      <c r="C35" s="33">
        <v>42040</v>
      </c>
      <c r="D35" s="32">
        <v>1.26315789474E-2</v>
      </c>
      <c r="E35" s="32" t="s">
        <v>858</v>
      </c>
      <c r="F35" s="32" t="s">
        <v>858</v>
      </c>
      <c r="H35" s="32" t="s">
        <v>749</v>
      </c>
      <c r="I35" s="32">
        <v>6.0000000000000001E-3</v>
      </c>
      <c r="J35" s="32" t="s">
        <v>52</v>
      </c>
      <c r="L35" s="38"/>
      <c r="M35" s="38"/>
      <c r="N35" s="38"/>
      <c r="O35" s="38"/>
      <c r="AB35" s="39"/>
      <c r="AC35" s="39"/>
    </row>
    <row r="36" spans="1:29" x14ac:dyDescent="0.3">
      <c r="A36" s="3" t="s">
        <v>335</v>
      </c>
      <c r="B36" s="3" t="s">
        <v>43</v>
      </c>
      <c r="C36" s="4">
        <v>42059</v>
      </c>
      <c r="D36" s="3">
        <v>0.02</v>
      </c>
      <c r="E36" s="3" t="s">
        <v>859</v>
      </c>
      <c r="G36" s="3" t="s">
        <v>859</v>
      </c>
      <c r="H36" s="3" t="s">
        <v>750</v>
      </c>
      <c r="I36" s="3">
        <v>9.4999999999999998E-3</v>
      </c>
      <c r="J36" s="3" t="s">
        <v>738</v>
      </c>
      <c r="AB36" s="37"/>
    </row>
    <row r="37" spans="1:29" s="32" customFormat="1" x14ac:dyDescent="0.3">
      <c r="A37" s="32" t="s">
        <v>337</v>
      </c>
      <c r="B37" s="32" t="s">
        <v>64</v>
      </c>
      <c r="C37" s="33">
        <v>42072</v>
      </c>
      <c r="D37" s="32">
        <v>1.09090909091E-2</v>
      </c>
      <c r="E37" s="32" t="s">
        <v>856</v>
      </c>
      <c r="F37" s="32" t="s">
        <v>856</v>
      </c>
      <c r="H37" s="32" t="s">
        <v>751</v>
      </c>
      <c r="I37" s="32">
        <v>5.1818181818200004E-3</v>
      </c>
      <c r="J37" s="32" t="s">
        <v>738</v>
      </c>
      <c r="L37" s="38"/>
      <c r="M37" s="38"/>
      <c r="N37" s="38"/>
      <c r="O37" s="38"/>
      <c r="AB37" s="39"/>
    </row>
    <row r="38" spans="1:29" x14ac:dyDescent="0.3">
      <c r="A38" s="3" t="s">
        <v>339</v>
      </c>
      <c r="B38" s="3" t="s">
        <v>43</v>
      </c>
      <c r="C38" s="4">
        <v>42074</v>
      </c>
      <c r="D38" s="3">
        <v>0.02</v>
      </c>
      <c r="E38" s="3" t="s">
        <v>54</v>
      </c>
      <c r="F38" s="3" t="s">
        <v>55</v>
      </c>
      <c r="G38" s="3" t="s">
        <v>55</v>
      </c>
      <c r="H38" s="3" t="s">
        <v>752</v>
      </c>
      <c r="I38" s="3">
        <v>9.4999999999999998E-3</v>
      </c>
      <c r="J38" s="3" t="s">
        <v>52</v>
      </c>
    </row>
    <row r="39" spans="1:29" x14ac:dyDescent="0.3">
      <c r="A39" s="3" t="s">
        <v>340</v>
      </c>
      <c r="B39" s="3" t="s">
        <v>64</v>
      </c>
      <c r="C39" s="4">
        <v>42074</v>
      </c>
      <c r="D39" s="3">
        <v>0.02</v>
      </c>
      <c r="E39" s="3" t="s">
        <v>860</v>
      </c>
      <c r="G39" s="3" t="s">
        <v>860</v>
      </c>
      <c r="H39" s="3" t="s">
        <v>753</v>
      </c>
      <c r="I39" s="3">
        <v>9.4999999999999998E-3</v>
      </c>
      <c r="J39" s="3" t="s">
        <v>738</v>
      </c>
    </row>
    <row r="40" spans="1:29" x14ac:dyDescent="0.3">
      <c r="A40" s="3" t="s">
        <v>342</v>
      </c>
      <c r="B40" s="3" t="s">
        <v>43</v>
      </c>
      <c r="C40" s="4">
        <v>42096</v>
      </c>
      <c r="D40" s="3">
        <v>0.01</v>
      </c>
      <c r="E40" s="3" t="s">
        <v>54</v>
      </c>
      <c r="F40" s="3" t="s">
        <v>55</v>
      </c>
      <c r="G40" s="3" t="s">
        <v>55</v>
      </c>
      <c r="H40" s="3" t="s">
        <v>754</v>
      </c>
      <c r="I40" s="3">
        <v>4.7499999999999999E-3</v>
      </c>
      <c r="J40" s="3" t="s">
        <v>52</v>
      </c>
      <c r="AB40" s="37"/>
    </row>
    <row r="41" spans="1:29" s="32" customFormat="1" x14ac:dyDescent="0.3">
      <c r="A41" s="32" t="s">
        <v>345</v>
      </c>
      <c r="B41" s="32" t="s">
        <v>43</v>
      </c>
      <c r="C41" s="33">
        <v>42108</v>
      </c>
      <c r="D41" s="32">
        <v>5.0000000000000001E-3</v>
      </c>
      <c r="E41" s="32" t="s">
        <v>861</v>
      </c>
      <c r="F41" s="32" t="s">
        <v>861</v>
      </c>
      <c r="H41" s="32" t="s">
        <v>755</v>
      </c>
      <c r="I41" s="32">
        <v>2.3749999999999999E-3</v>
      </c>
      <c r="J41" s="32" t="s">
        <v>52</v>
      </c>
      <c r="L41" s="38"/>
      <c r="M41" s="38"/>
      <c r="N41" s="38"/>
      <c r="O41" s="38"/>
    </row>
    <row r="42" spans="1:29" s="32" customFormat="1" x14ac:dyDescent="0.3">
      <c r="A42" s="32" t="s">
        <v>347</v>
      </c>
      <c r="B42" s="32" t="s">
        <v>64</v>
      </c>
      <c r="C42" s="33">
        <v>42121</v>
      </c>
      <c r="D42" s="32">
        <v>0.02</v>
      </c>
      <c r="E42" s="32" t="s">
        <v>862</v>
      </c>
      <c r="F42" s="32" t="s">
        <v>862</v>
      </c>
      <c r="H42" s="32" t="s">
        <v>756</v>
      </c>
      <c r="I42" s="32">
        <v>9.4999999999999998E-3</v>
      </c>
      <c r="J42" s="32" t="s">
        <v>52</v>
      </c>
      <c r="L42" s="38"/>
      <c r="M42" s="38"/>
      <c r="N42" s="38"/>
      <c r="O42" s="38"/>
    </row>
    <row r="43" spans="1:29" x14ac:dyDescent="0.3">
      <c r="A43" s="3" t="s">
        <v>348</v>
      </c>
      <c r="B43" s="3" t="s">
        <v>43</v>
      </c>
      <c r="C43" s="4">
        <v>42124</v>
      </c>
      <c r="D43" s="3">
        <v>0.02</v>
      </c>
      <c r="E43" s="3" t="s">
        <v>54</v>
      </c>
      <c r="F43" s="3" t="s">
        <v>55</v>
      </c>
      <c r="G43" s="3" t="s">
        <v>55</v>
      </c>
      <c r="H43" s="3" t="s">
        <v>757</v>
      </c>
      <c r="I43" s="3">
        <v>9.4999999999999998E-3</v>
      </c>
      <c r="J43" s="3" t="s">
        <v>738</v>
      </c>
      <c r="AB43" s="37"/>
      <c r="AC43" s="37"/>
    </row>
    <row r="44" spans="1:29" x14ac:dyDescent="0.3">
      <c r="A44" s="3" t="s">
        <v>350</v>
      </c>
      <c r="B44" s="3" t="s">
        <v>43</v>
      </c>
      <c r="C44" s="4">
        <v>42130</v>
      </c>
      <c r="D44" s="3">
        <v>2.18181818182E-2</v>
      </c>
      <c r="E44" s="3" t="s">
        <v>54</v>
      </c>
      <c r="F44" s="3" t="s">
        <v>55</v>
      </c>
      <c r="G44" s="3" t="s">
        <v>55</v>
      </c>
      <c r="H44" s="3" t="s">
        <v>758</v>
      </c>
      <c r="I44" s="3">
        <v>1.03636363636E-2</v>
      </c>
      <c r="J44" s="3" t="s">
        <v>52</v>
      </c>
      <c r="AB44" s="37"/>
    </row>
    <row r="45" spans="1:29" x14ac:dyDescent="0.3">
      <c r="A45" s="3" t="s">
        <v>352</v>
      </c>
      <c r="B45" s="3" t="s">
        <v>43</v>
      </c>
      <c r="C45" s="4">
        <v>42132</v>
      </c>
      <c r="D45" s="3">
        <v>0.02</v>
      </c>
      <c r="E45" s="3" t="s">
        <v>54</v>
      </c>
      <c r="F45" s="3" t="s">
        <v>55</v>
      </c>
      <c r="G45" s="3" t="s">
        <v>55</v>
      </c>
      <c r="H45" s="3" t="s">
        <v>759</v>
      </c>
      <c r="I45" s="3">
        <v>9.4999999999999998E-3</v>
      </c>
      <c r="J45" s="3" t="s">
        <v>738</v>
      </c>
    </row>
    <row r="46" spans="1:29" x14ac:dyDescent="0.3">
      <c r="A46" s="3" t="s">
        <v>354</v>
      </c>
      <c r="B46" s="3" t="s">
        <v>64</v>
      </c>
      <c r="C46" s="4">
        <v>42132</v>
      </c>
      <c r="D46" s="3">
        <v>0.02</v>
      </c>
      <c r="E46" s="3" t="s">
        <v>54</v>
      </c>
      <c r="F46" s="3" t="s">
        <v>55</v>
      </c>
      <c r="G46" s="3" t="s">
        <v>55</v>
      </c>
      <c r="H46" s="3" t="s">
        <v>760</v>
      </c>
      <c r="I46" s="3">
        <v>9.4999999999999998E-3</v>
      </c>
      <c r="J46" s="3" t="s">
        <v>52</v>
      </c>
      <c r="AB46" s="37"/>
    </row>
    <row r="47" spans="1:29" x14ac:dyDescent="0.3">
      <c r="A47" s="3" t="s">
        <v>355</v>
      </c>
      <c r="B47" s="3" t="s">
        <v>64</v>
      </c>
      <c r="C47" s="4">
        <v>42135</v>
      </c>
      <c r="D47" s="3">
        <v>1.09090909091E-2</v>
      </c>
      <c r="E47" s="3" t="s">
        <v>863</v>
      </c>
      <c r="G47" s="3" t="s">
        <v>863</v>
      </c>
      <c r="H47" s="3" t="s">
        <v>761</v>
      </c>
      <c r="I47" s="3">
        <v>5.1818181818200004E-3</v>
      </c>
      <c r="J47" s="3" t="s">
        <v>52</v>
      </c>
      <c r="AB47" s="37"/>
      <c r="AC47" s="37"/>
    </row>
    <row r="48" spans="1:29" x14ac:dyDescent="0.3">
      <c r="A48" s="3" t="s">
        <v>356</v>
      </c>
      <c r="B48" s="3" t="s">
        <v>43</v>
      </c>
      <c r="C48" s="4">
        <v>42140</v>
      </c>
      <c r="D48" s="3">
        <v>0.02</v>
      </c>
      <c r="E48" s="3" t="s">
        <v>54</v>
      </c>
      <c r="F48" s="3" t="s">
        <v>55</v>
      </c>
      <c r="G48" s="3" t="s">
        <v>55</v>
      </c>
      <c r="H48" s="3" t="s">
        <v>762</v>
      </c>
      <c r="I48" s="3">
        <v>9.4999999999999998E-3</v>
      </c>
      <c r="J48" s="3" t="s">
        <v>738</v>
      </c>
      <c r="AC48" s="37"/>
    </row>
    <row r="49" spans="1:29" s="32" customFormat="1" x14ac:dyDescent="0.3">
      <c r="A49" s="32" t="s">
        <v>357</v>
      </c>
      <c r="B49" s="32" t="s">
        <v>64</v>
      </c>
      <c r="C49" s="33">
        <v>42145</v>
      </c>
      <c r="D49" s="32">
        <v>0.02</v>
      </c>
      <c r="E49" s="32" t="s">
        <v>864</v>
      </c>
      <c r="F49" s="32" t="s">
        <v>864</v>
      </c>
      <c r="H49" s="32" t="s">
        <v>763</v>
      </c>
      <c r="I49" s="32">
        <v>9.4999999999999998E-3</v>
      </c>
      <c r="J49" s="32" t="s">
        <v>52</v>
      </c>
      <c r="L49" s="38"/>
      <c r="M49" s="38"/>
      <c r="N49" s="38"/>
      <c r="O49" s="38"/>
    </row>
    <row r="50" spans="1:29" x14ac:dyDescent="0.3">
      <c r="A50" s="3" t="s">
        <v>358</v>
      </c>
      <c r="B50" s="3" t="s">
        <v>43</v>
      </c>
      <c r="C50" s="4">
        <v>42146</v>
      </c>
      <c r="D50" s="3">
        <v>0.02</v>
      </c>
      <c r="E50" s="3" t="s">
        <v>54</v>
      </c>
      <c r="F50" s="3" t="s">
        <v>55</v>
      </c>
      <c r="G50" s="3" t="s">
        <v>55</v>
      </c>
      <c r="H50" s="3" t="s">
        <v>764</v>
      </c>
      <c r="I50" s="3">
        <v>9.4999999999999998E-3</v>
      </c>
      <c r="J50" s="3" t="s">
        <v>738</v>
      </c>
    </row>
    <row r="51" spans="1:29" x14ac:dyDescent="0.3">
      <c r="A51" s="3" t="s">
        <v>359</v>
      </c>
      <c r="B51" s="3" t="s">
        <v>64</v>
      </c>
      <c r="C51" s="4">
        <v>42146</v>
      </c>
      <c r="D51" s="3">
        <v>0.02</v>
      </c>
      <c r="E51" s="3" t="s">
        <v>865</v>
      </c>
      <c r="G51" s="3" t="s">
        <v>865</v>
      </c>
      <c r="H51" s="3" t="s">
        <v>765</v>
      </c>
      <c r="I51" s="3">
        <v>9.4999999999999998E-3</v>
      </c>
      <c r="J51" s="3" t="s">
        <v>52</v>
      </c>
      <c r="AC51" s="37"/>
    </row>
    <row r="52" spans="1:29" s="32" customFormat="1" x14ac:dyDescent="0.3">
      <c r="A52" s="32" t="s">
        <v>361</v>
      </c>
      <c r="B52" s="32" t="s">
        <v>43</v>
      </c>
      <c r="C52" s="33">
        <v>42156</v>
      </c>
      <c r="D52" s="32">
        <v>0.02</v>
      </c>
      <c r="E52" s="32" t="s">
        <v>866</v>
      </c>
      <c r="F52" s="32" t="s">
        <v>866</v>
      </c>
      <c r="H52" s="32" t="s">
        <v>766</v>
      </c>
      <c r="I52" s="32">
        <v>9.4999999999999998E-3</v>
      </c>
      <c r="J52" s="32" t="s">
        <v>738</v>
      </c>
      <c r="L52" s="38"/>
      <c r="M52" s="38"/>
      <c r="N52" s="38"/>
      <c r="O52" s="38"/>
    </row>
    <row r="53" spans="1:29" x14ac:dyDescent="0.3">
      <c r="A53" s="3" t="s">
        <v>363</v>
      </c>
      <c r="B53" s="3" t="s">
        <v>43</v>
      </c>
      <c r="C53" s="4">
        <v>42157</v>
      </c>
      <c r="D53" s="3">
        <v>1.09090909091E-2</v>
      </c>
      <c r="E53" s="3" t="s">
        <v>867</v>
      </c>
      <c r="G53" s="3" t="s">
        <v>867</v>
      </c>
      <c r="H53" s="3" t="s">
        <v>767</v>
      </c>
      <c r="I53" s="3">
        <v>5.1818181818200004E-3</v>
      </c>
      <c r="J53" s="3" t="s">
        <v>738</v>
      </c>
      <c r="AB53" s="37"/>
    </row>
    <row r="54" spans="1:29" x14ac:dyDescent="0.3">
      <c r="A54" s="3" t="s">
        <v>365</v>
      </c>
      <c r="B54" s="3" t="s">
        <v>64</v>
      </c>
      <c r="C54" s="4">
        <v>42158</v>
      </c>
      <c r="D54" s="3">
        <v>6.0000000000000001E-3</v>
      </c>
      <c r="E54" s="3" t="s">
        <v>868</v>
      </c>
      <c r="G54" s="3" t="s">
        <v>868</v>
      </c>
      <c r="H54" s="3" t="s">
        <v>768</v>
      </c>
      <c r="I54" s="3">
        <v>2.8500000000000001E-3</v>
      </c>
      <c r="J54" s="3" t="s">
        <v>52</v>
      </c>
    </row>
    <row r="55" spans="1:29" x14ac:dyDescent="0.3">
      <c r="A55" s="3" t="s">
        <v>367</v>
      </c>
      <c r="B55" s="3" t="s">
        <v>43</v>
      </c>
      <c r="C55" s="4">
        <v>42159</v>
      </c>
      <c r="D55" s="3">
        <v>0.02</v>
      </c>
      <c r="E55" s="3" t="s">
        <v>54</v>
      </c>
      <c r="F55" s="3" t="s">
        <v>55</v>
      </c>
      <c r="G55" s="3" t="s">
        <v>55</v>
      </c>
      <c r="H55" s="3" t="s">
        <v>769</v>
      </c>
      <c r="I55" s="3">
        <v>9.4999999999999998E-3</v>
      </c>
      <c r="J55" s="3" t="s">
        <v>738</v>
      </c>
      <c r="AB55" s="37"/>
    </row>
    <row r="56" spans="1:29" s="32" customFormat="1" x14ac:dyDescent="0.3">
      <c r="A56" s="32" t="s">
        <v>368</v>
      </c>
      <c r="B56" s="32" t="s">
        <v>64</v>
      </c>
      <c r="C56" s="33">
        <v>42159</v>
      </c>
      <c r="D56" s="32">
        <v>0.02</v>
      </c>
      <c r="E56" s="32" t="s">
        <v>869</v>
      </c>
      <c r="F56" s="32" t="s">
        <v>869</v>
      </c>
      <c r="H56" s="32" t="s">
        <v>770</v>
      </c>
      <c r="I56" s="32">
        <v>9.4999999999999998E-3</v>
      </c>
      <c r="J56" s="32" t="s">
        <v>52</v>
      </c>
      <c r="L56" s="38"/>
      <c r="M56" s="38"/>
      <c r="N56" s="38"/>
      <c r="O56" s="38"/>
    </row>
    <row r="57" spans="1:29" s="32" customFormat="1" x14ac:dyDescent="0.3">
      <c r="A57" s="32" t="s">
        <v>370</v>
      </c>
      <c r="B57" s="32" t="s">
        <v>43</v>
      </c>
      <c r="C57" s="33">
        <v>42160</v>
      </c>
      <c r="D57" s="32">
        <v>0.02</v>
      </c>
      <c r="E57" s="32" t="s">
        <v>870</v>
      </c>
      <c r="F57" s="32" t="s">
        <v>871</v>
      </c>
      <c r="G57" s="32" t="s">
        <v>872</v>
      </c>
      <c r="H57" s="32" t="s">
        <v>771</v>
      </c>
      <c r="I57" s="32">
        <v>9.4999999999999998E-3</v>
      </c>
      <c r="J57" s="32" t="s">
        <v>52</v>
      </c>
      <c r="L57" s="38"/>
      <c r="M57" s="38"/>
      <c r="N57" s="38"/>
      <c r="O57" s="38"/>
      <c r="AB57" s="39"/>
    </row>
    <row r="58" spans="1:29" x14ac:dyDescent="0.3">
      <c r="A58" s="3" t="s">
        <v>372</v>
      </c>
      <c r="B58" s="3" t="s">
        <v>43</v>
      </c>
      <c r="C58" s="4">
        <v>42165</v>
      </c>
      <c r="D58" s="3">
        <v>0.02</v>
      </c>
      <c r="E58" s="3" t="s">
        <v>873</v>
      </c>
      <c r="G58" s="3" t="s">
        <v>873</v>
      </c>
      <c r="H58" s="3" t="s">
        <v>772</v>
      </c>
      <c r="I58" s="3">
        <v>9.4999999999999998E-3</v>
      </c>
      <c r="J58" s="3" t="s">
        <v>738</v>
      </c>
    </row>
    <row r="59" spans="1:29" x14ac:dyDescent="0.3">
      <c r="A59" s="3" t="s">
        <v>373</v>
      </c>
      <c r="B59" s="3" t="s">
        <v>64</v>
      </c>
      <c r="C59" s="4">
        <v>42166</v>
      </c>
      <c r="D59" s="3">
        <v>0.02</v>
      </c>
      <c r="E59" s="3" t="s">
        <v>54</v>
      </c>
      <c r="F59" s="3" t="s">
        <v>55</v>
      </c>
      <c r="G59" s="3" t="s">
        <v>55</v>
      </c>
      <c r="H59" s="3" t="s">
        <v>773</v>
      </c>
      <c r="I59" s="3">
        <v>9.4999999999999998E-3</v>
      </c>
      <c r="J59" s="3" t="s">
        <v>52</v>
      </c>
      <c r="AC59" s="37"/>
    </row>
    <row r="60" spans="1:29" x14ac:dyDescent="0.3">
      <c r="A60" s="3" t="s">
        <v>375</v>
      </c>
      <c r="B60" s="3" t="s">
        <v>64</v>
      </c>
      <c r="C60" s="4">
        <v>42170</v>
      </c>
      <c r="D60" s="3">
        <v>0.02</v>
      </c>
      <c r="E60" s="3" t="s">
        <v>874</v>
      </c>
      <c r="G60" s="3" t="s">
        <v>874</v>
      </c>
      <c r="H60" s="3" t="s">
        <v>774</v>
      </c>
      <c r="I60" s="3">
        <v>9.4999999999999998E-3</v>
      </c>
      <c r="J60" s="3" t="s">
        <v>52</v>
      </c>
    </row>
    <row r="61" spans="1:29" x14ac:dyDescent="0.3">
      <c r="A61" s="3" t="s">
        <v>377</v>
      </c>
      <c r="B61" s="3" t="s">
        <v>64</v>
      </c>
      <c r="C61" s="4">
        <v>42174</v>
      </c>
      <c r="D61" s="3">
        <v>0.02</v>
      </c>
      <c r="E61" s="3" t="s">
        <v>54</v>
      </c>
      <c r="F61" s="3" t="s">
        <v>55</v>
      </c>
      <c r="G61" s="3" t="s">
        <v>55</v>
      </c>
      <c r="H61" s="3" t="s">
        <v>775</v>
      </c>
      <c r="I61" s="3">
        <v>9.4999999999999998E-3</v>
      </c>
      <c r="J61" s="3" t="s">
        <v>52</v>
      </c>
    </row>
    <row r="62" spans="1:29" s="32" customFormat="1" x14ac:dyDescent="0.3">
      <c r="A62" s="32" t="s">
        <v>379</v>
      </c>
      <c r="B62" s="32" t="s">
        <v>64</v>
      </c>
      <c r="C62" s="33">
        <v>42180</v>
      </c>
      <c r="D62" s="32">
        <v>6.0000000000000001E-3</v>
      </c>
      <c r="E62" s="32" t="s">
        <v>875</v>
      </c>
      <c r="F62" s="32" t="s">
        <v>875</v>
      </c>
      <c r="H62" s="32" t="s">
        <v>776</v>
      </c>
      <c r="I62" s="32">
        <v>2.8500000000000001E-3</v>
      </c>
      <c r="J62" s="32" t="s">
        <v>52</v>
      </c>
      <c r="L62" s="38"/>
      <c r="M62" s="38"/>
      <c r="N62" s="38"/>
      <c r="O62" s="38"/>
    </row>
    <row r="63" spans="1:29" x14ac:dyDescent="0.3">
      <c r="A63" s="3" t="s">
        <v>381</v>
      </c>
      <c r="B63" s="3" t="s">
        <v>43</v>
      </c>
      <c r="C63" s="4">
        <v>42188</v>
      </c>
      <c r="D63" s="3">
        <v>0.02</v>
      </c>
      <c r="E63" s="3" t="s">
        <v>876</v>
      </c>
      <c r="G63" s="3" t="s">
        <v>876</v>
      </c>
      <c r="H63" s="3" t="s">
        <v>777</v>
      </c>
      <c r="I63" s="3">
        <v>9.4999999999999998E-3</v>
      </c>
      <c r="J63" s="3" t="s">
        <v>52</v>
      </c>
    </row>
    <row r="64" spans="1:29" s="32" customFormat="1" x14ac:dyDescent="0.3">
      <c r="A64" s="32" t="s">
        <v>382</v>
      </c>
      <c r="B64" s="32" t="s">
        <v>64</v>
      </c>
      <c r="C64" s="33">
        <v>42188</v>
      </c>
      <c r="D64" s="32">
        <v>0.02</v>
      </c>
      <c r="E64" s="32" t="s">
        <v>877</v>
      </c>
      <c r="F64" s="32" t="s">
        <v>877</v>
      </c>
      <c r="H64" s="32" t="s">
        <v>778</v>
      </c>
      <c r="I64" s="32">
        <v>9.4999999999999998E-3</v>
      </c>
      <c r="J64" s="32" t="s">
        <v>52</v>
      </c>
      <c r="L64" s="38"/>
      <c r="M64" s="38"/>
      <c r="N64" s="38"/>
      <c r="O64" s="38"/>
      <c r="AC64" s="39"/>
    </row>
    <row r="65" spans="1:47" x14ac:dyDescent="0.3">
      <c r="A65" s="3" t="s">
        <v>384</v>
      </c>
      <c r="B65" s="3" t="s">
        <v>64</v>
      </c>
      <c r="C65" s="4">
        <v>42194</v>
      </c>
      <c r="D65" s="3">
        <v>0.02</v>
      </c>
      <c r="E65" s="3" t="s">
        <v>54</v>
      </c>
      <c r="F65" s="3" t="s">
        <v>55</v>
      </c>
      <c r="G65" s="3" t="s">
        <v>55</v>
      </c>
      <c r="H65" s="3" t="s">
        <v>779</v>
      </c>
      <c r="I65" s="3">
        <v>9.4999999999999998E-3</v>
      </c>
      <c r="J65" s="3" t="s">
        <v>52</v>
      </c>
    </row>
    <row r="66" spans="1:47" x14ac:dyDescent="0.3">
      <c r="A66" s="3" t="s">
        <v>387</v>
      </c>
      <c r="B66" s="3" t="s">
        <v>43</v>
      </c>
      <c r="C66" s="4">
        <v>42212</v>
      </c>
      <c r="D66" s="3">
        <v>5.0000000000000001E-3</v>
      </c>
      <c r="E66" s="3" t="s">
        <v>54</v>
      </c>
      <c r="F66" s="3" t="s">
        <v>55</v>
      </c>
      <c r="G66" s="3" t="s">
        <v>55</v>
      </c>
      <c r="H66" s="3" t="s">
        <v>780</v>
      </c>
      <c r="I66" s="3">
        <v>2.3749999999999999E-3</v>
      </c>
      <c r="J66" s="3" t="s">
        <v>52</v>
      </c>
      <c r="AB66" s="37"/>
      <c r="AU66" s="3" t="s">
        <v>606</v>
      </c>
    </row>
    <row r="67" spans="1:47" x14ac:dyDescent="0.3">
      <c r="A67" s="3" t="s">
        <v>389</v>
      </c>
      <c r="B67" s="3" t="s">
        <v>64</v>
      </c>
      <c r="C67" s="4">
        <v>42212</v>
      </c>
      <c r="D67" s="3">
        <v>9.5999999999999992E-3</v>
      </c>
      <c r="E67" s="3" t="s">
        <v>878</v>
      </c>
      <c r="G67" s="3" t="s">
        <v>878</v>
      </c>
      <c r="H67" s="3" t="s">
        <v>781</v>
      </c>
      <c r="I67" s="3">
        <v>4.5599999999999998E-3</v>
      </c>
      <c r="J67" s="3" t="s">
        <v>52</v>
      </c>
      <c r="AB67" s="37"/>
      <c r="AC67" s="37"/>
    </row>
    <row r="68" spans="1:47" x14ac:dyDescent="0.3">
      <c r="A68" s="3" t="s">
        <v>392</v>
      </c>
      <c r="B68" s="3" t="s">
        <v>43</v>
      </c>
      <c r="C68" s="4">
        <v>42223</v>
      </c>
      <c r="D68" s="3">
        <v>0.02</v>
      </c>
      <c r="E68" s="3" t="s">
        <v>54</v>
      </c>
      <c r="F68" s="3" t="s">
        <v>55</v>
      </c>
      <c r="G68" s="3" t="s">
        <v>55</v>
      </c>
      <c r="H68" s="3" t="s">
        <v>782</v>
      </c>
      <c r="I68" s="3">
        <v>9.4999999999999998E-3</v>
      </c>
      <c r="J68" s="3" t="s">
        <v>738</v>
      </c>
    </row>
    <row r="69" spans="1:47" x14ac:dyDescent="0.3">
      <c r="A69" s="3" t="s">
        <v>394</v>
      </c>
      <c r="B69" s="3" t="s">
        <v>43</v>
      </c>
      <c r="C69" s="4">
        <v>42229</v>
      </c>
      <c r="D69" s="3">
        <v>0.02</v>
      </c>
      <c r="E69" s="3" t="s">
        <v>54</v>
      </c>
      <c r="F69" s="3" t="s">
        <v>55</v>
      </c>
      <c r="G69" s="3" t="s">
        <v>55</v>
      </c>
      <c r="H69" s="3" t="s">
        <v>783</v>
      </c>
      <c r="I69" s="3">
        <v>9.4999999999999998E-3</v>
      </c>
      <c r="J69" s="3" t="s">
        <v>52</v>
      </c>
    </row>
    <row r="70" spans="1:47" x14ac:dyDescent="0.3">
      <c r="A70" s="3" t="s">
        <v>396</v>
      </c>
      <c r="B70" s="3" t="s">
        <v>43</v>
      </c>
      <c r="C70" s="4">
        <v>42234</v>
      </c>
      <c r="D70" s="3">
        <v>0.01</v>
      </c>
      <c r="E70" s="3" t="s">
        <v>879</v>
      </c>
      <c r="G70" s="3" t="s">
        <v>879</v>
      </c>
      <c r="H70" s="3" t="s">
        <v>784</v>
      </c>
      <c r="I70" s="3">
        <v>4.7499999999999999E-3</v>
      </c>
      <c r="J70" s="3" t="s">
        <v>52</v>
      </c>
      <c r="AB70" s="37"/>
      <c r="AC70" s="37"/>
    </row>
    <row r="71" spans="1:47" x14ac:dyDescent="0.3">
      <c r="A71" s="3" t="s">
        <v>397</v>
      </c>
      <c r="B71" s="3" t="s">
        <v>43</v>
      </c>
      <c r="C71" s="4">
        <v>42242</v>
      </c>
      <c r="D71" s="3">
        <v>1.09090909091E-2</v>
      </c>
      <c r="E71" s="3" t="s">
        <v>54</v>
      </c>
      <c r="F71" s="3" t="s">
        <v>55</v>
      </c>
      <c r="G71" s="3" t="s">
        <v>55</v>
      </c>
      <c r="H71" s="3" t="s">
        <v>785</v>
      </c>
      <c r="I71" s="3">
        <v>5.1818181818200004E-3</v>
      </c>
      <c r="J71" s="3" t="s">
        <v>52</v>
      </c>
      <c r="AB71" s="37"/>
    </row>
    <row r="72" spans="1:47" s="32" customFormat="1" x14ac:dyDescent="0.3">
      <c r="A72" s="32" t="s">
        <v>398</v>
      </c>
      <c r="B72" s="32" t="s">
        <v>43</v>
      </c>
      <c r="C72" s="33">
        <v>42251</v>
      </c>
      <c r="D72" s="32">
        <v>0.01</v>
      </c>
      <c r="E72" s="32" t="s">
        <v>880</v>
      </c>
      <c r="F72" s="32" t="s">
        <v>881</v>
      </c>
      <c r="G72" s="32" t="s">
        <v>882</v>
      </c>
      <c r="H72" s="32" t="s">
        <v>786</v>
      </c>
      <c r="I72" s="32">
        <v>4.7499999999999999E-3</v>
      </c>
      <c r="J72" s="32" t="s">
        <v>52</v>
      </c>
      <c r="L72" s="38"/>
      <c r="M72" s="38"/>
      <c r="N72" s="38"/>
      <c r="O72" s="38"/>
      <c r="AB72" s="39"/>
    </row>
    <row r="73" spans="1:47" x14ac:dyDescent="0.3">
      <c r="A73" s="3" t="s">
        <v>401</v>
      </c>
      <c r="B73" s="3" t="s">
        <v>43</v>
      </c>
      <c r="C73" s="4">
        <v>42257</v>
      </c>
      <c r="D73" s="3">
        <v>0.02</v>
      </c>
      <c r="E73" s="3" t="s">
        <v>54</v>
      </c>
      <c r="F73" s="3" t="s">
        <v>55</v>
      </c>
      <c r="G73" s="3" t="s">
        <v>55</v>
      </c>
      <c r="H73" s="3" t="s">
        <v>787</v>
      </c>
      <c r="I73" s="3">
        <v>9.4999999999999998E-3</v>
      </c>
      <c r="J73" s="3" t="s">
        <v>738</v>
      </c>
      <c r="AB73" s="37"/>
      <c r="AC73" s="37"/>
    </row>
    <row r="74" spans="1:47" x14ac:dyDescent="0.3">
      <c r="A74" s="3" t="s">
        <v>403</v>
      </c>
      <c r="B74" s="3" t="s">
        <v>64</v>
      </c>
      <c r="C74" s="4">
        <v>42263</v>
      </c>
      <c r="D74" s="3">
        <v>0.01</v>
      </c>
      <c r="E74" s="3" t="s">
        <v>54</v>
      </c>
      <c r="F74" s="3" t="s">
        <v>55</v>
      </c>
      <c r="G74" s="3" t="s">
        <v>55</v>
      </c>
      <c r="H74" s="3" t="s">
        <v>788</v>
      </c>
      <c r="I74" s="3">
        <v>4.7499999999999999E-3</v>
      </c>
      <c r="J74" s="3" t="s">
        <v>52</v>
      </c>
      <c r="AB74" s="37"/>
    </row>
    <row r="75" spans="1:47" x14ac:dyDescent="0.3">
      <c r="A75" s="3" t="s">
        <v>405</v>
      </c>
      <c r="B75" s="3" t="s">
        <v>64</v>
      </c>
      <c r="C75" s="4">
        <v>42264</v>
      </c>
      <c r="D75" s="3">
        <v>0.01</v>
      </c>
      <c r="E75" s="3" t="s">
        <v>54</v>
      </c>
      <c r="F75" s="3" t="s">
        <v>55</v>
      </c>
      <c r="G75" s="3" t="s">
        <v>55</v>
      </c>
      <c r="H75" s="3" t="s">
        <v>789</v>
      </c>
      <c r="I75" s="3">
        <v>4.7499999999999999E-3</v>
      </c>
      <c r="J75" s="3" t="s">
        <v>52</v>
      </c>
      <c r="AB75" s="37"/>
    </row>
    <row r="76" spans="1:47" x14ac:dyDescent="0.3">
      <c r="A76" s="3" t="s">
        <v>407</v>
      </c>
      <c r="B76" s="3" t="s">
        <v>43</v>
      </c>
      <c r="C76" s="4">
        <v>42265</v>
      </c>
      <c r="D76" s="3">
        <v>1.09090909091E-2</v>
      </c>
      <c r="E76" s="3" t="s">
        <v>883</v>
      </c>
      <c r="G76" s="3" t="s">
        <v>883</v>
      </c>
      <c r="H76" s="3" t="s">
        <v>790</v>
      </c>
      <c r="I76" s="3">
        <v>5.1818181818200004E-3</v>
      </c>
      <c r="J76" s="3" t="s">
        <v>52</v>
      </c>
      <c r="AB76" s="37"/>
    </row>
    <row r="77" spans="1:47" s="32" customFormat="1" x14ac:dyDescent="0.3">
      <c r="A77" s="32" t="s">
        <v>408</v>
      </c>
      <c r="B77" s="32" t="s">
        <v>43</v>
      </c>
      <c r="C77" s="33">
        <v>42270</v>
      </c>
      <c r="D77" s="32">
        <v>0.01</v>
      </c>
      <c r="E77" s="32" t="s">
        <v>884</v>
      </c>
      <c r="F77" s="32" t="s">
        <v>885</v>
      </c>
      <c r="G77" s="32" t="s">
        <v>886</v>
      </c>
      <c r="H77" s="32" t="s">
        <v>791</v>
      </c>
      <c r="I77" s="32">
        <v>4.7499999999999999E-3</v>
      </c>
      <c r="J77" s="32" t="s">
        <v>52</v>
      </c>
      <c r="L77" s="38"/>
      <c r="M77" s="38"/>
      <c r="N77" s="38"/>
      <c r="O77" s="38"/>
      <c r="AB77" s="39"/>
    </row>
    <row r="78" spans="1:47" x14ac:dyDescent="0.3">
      <c r="A78" s="3" t="s">
        <v>409</v>
      </c>
      <c r="B78" s="3" t="s">
        <v>64</v>
      </c>
      <c r="C78" s="4">
        <v>42271</v>
      </c>
      <c r="D78" s="3">
        <v>0.02</v>
      </c>
      <c r="E78" s="3" t="s">
        <v>887</v>
      </c>
      <c r="G78" s="3" t="s">
        <v>887</v>
      </c>
      <c r="H78" s="3" t="s">
        <v>792</v>
      </c>
      <c r="I78" s="3">
        <v>9.4999999999999998E-3</v>
      </c>
      <c r="J78" s="3" t="s">
        <v>52</v>
      </c>
    </row>
    <row r="79" spans="1:47" s="32" customFormat="1" x14ac:dyDescent="0.3">
      <c r="A79" s="32" t="s">
        <v>410</v>
      </c>
      <c r="B79" s="32" t="s">
        <v>43</v>
      </c>
      <c r="C79" s="33">
        <v>42272</v>
      </c>
      <c r="D79" s="32">
        <v>0.02</v>
      </c>
      <c r="E79" s="32" t="s">
        <v>888</v>
      </c>
      <c r="F79" s="32" t="s">
        <v>888</v>
      </c>
      <c r="H79" s="32" t="s">
        <v>793</v>
      </c>
      <c r="I79" s="32">
        <v>9.4999999999999998E-3</v>
      </c>
      <c r="J79" s="32" t="s">
        <v>738</v>
      </c>
      <c r="L79" s="38"/>
      <c r="M79" s="38"/>
      <c r="N79" s="38"/>
      <c r="O79" s="38"/>
    </row>
    <row r="80" spans="1:47" s="32" customFormat="1" x14ac:dyDescent="0.3">
      <c r="A80" s="32" t="s">
        <v>412</v>
      </c>
      <c r="B80" s="32" t="s">
        <v>64</v>
      </c>
      <c r="C80" s="33">
        <v>42276</v>
      </c>
      <c r="D80" s="32">
        <v>0.01</v>
      </c>
      <c r="E80" s="32" t="s">
        <v>889</v>
      </c>
      <c r="F80" s="32" t="s">
        <v>889</v>
      </c>
      <c r="H80" s="32" t="s">
        <v>794</v>
      </c>
      <c r="I80" s="32">
        <v>4.7499999999999999E-3</v>
      </c>
      <c r="J80" s="32" t="s">
        <v>52</v>
      </c>
      <c r="L80" s="38"/>
      <c r="M80" s="38"/>
      <c r="N80" s="38"/>
      <c r="O80" s="38"/>
      <c r="AB80" s="39"/>
    </row>
    <row r="81" spans="1:29" x14ac:dyDescent="0.3">
      <c r="A81" s="3" t="s">
        <v>414</v>
      </c>
      <c r="B81" s="3" t="s">
        <v>43</v>
      </c>
      <c r="C81" s="4">
        <v>42277</v>
      </c>
      <c r="D81" s="3">
        <v>0.02</v>
      </c>
      <c r="E81" s="3" t="s">
        <v>54</v>
      </c>
      <c r="F81" s="3" t="s">
        <v>55</v>
      </c>
      <c r="G81" s="3" t="s">
        <v>55</v>
      </c>
      <c r="H81" s="3" t="s">
        <v>795</v>
      </c>
      <c r="I81" s="3">
        <v>9.4999999999999998E-3</v>
      </c>
      <c r="J81" s="3" t="s">
        <v>52</v>
      </c>
      <c r="AB81" s="37"/>
    </row>
    <row r="82" spans="1:29" x14ac:dyDescent="0.3">
      <c r="A82" s="3" t="s">
        <v>416</v>
      </c>
      <c r="B82" s="3" t="s">
        <v>64</v>
      </c>
      <c r="C82" s="4">
        <v>42282</v>
      </c>
      <c r="D82" s="3">
        <v>1.09090909091E-2</v>
      </c>
      <c r="E82" s="3" t="s">
        <v>878</v>
      </c>
      <c r="G82" s="3" t="s">
        <v>878</v>
      </c>
      <c r="H82" s="3" t="s">
        <v>796</v>
      </c>
      <c r="I82" s="3">
        <v>5.1818181818200004E-3</v>
      </c>
      <c r="J82" s="3" t="s">
        <v>52</v>
      </c>
      <c r="AB82" s="37"/>
    </row>
    <row r="83" spans="1:29" s="32" customFormat="1" x14ac:dyDescent="0.3">
      <c r="A83" s="32" t="s">
        <v>417</v>
      </c>
      <c r="B83" s="32" t="s">
        <v>64</v>
      </c>
      <c r="C83" s="33">
        <v>42285</v>
      </c>
      <c r="D83" s="32">
        <v>0.01</v>
      </c>
      <c r="E83" s="32" t="s">
        <v>890</v>
      </c>
      <c r="F83" s="32" t="s">
        <v>891</v>
      </c>
      <c r="G83" s="32" t="s">
        <v>892</v>
      </c>
      <c r="H83" s="32" t="s">
        <v>725</v>
      </c>
      <c r="I83" s="32">
        <v>4.7499999999999999E-3</v>
      </c>
      <c r="J83" s="32" t="s">
        <v>52</v>
      </c>
      <c r="L83" s="38"/>
      <c r="M83" s="38"/>
      <c r="N83" s="38"/>
      <c r="O83" s="38"/>
      <c r="AB83" s="39"/>
    </row>
    <row r="84" spans="1:29" x14ac:dyDescent="0.3">
      <c r="A84" s="3" t="s">
        <v>419</v>
      </c>
      <c r="B84" s="3" t="s">
        <v>64</v>
      </c>
      <c r="C84" s="4">
        <v>42290</v>
      </c>
      <c r="D84" s="3">
        <v>0.01</v>
      </c>
      <c r="E84" s="3" t="s">
        <v>54</v>
      </c>
      <c r="F84" s="3" t="s">
        <v>55</v>
      </c>
      <c r="G84" s="3" t="s">
        <v>55</v>
      </c>
      <c r="H84" s="3" t="s">
        <v>797</v>
      </c>
      <c r="I84" s="3">
        <v>4.7499999999999999E-3</v>
      </c>
      <c r="J84" s="3" t="s">
        <v>52</v>
      </c>
      <c r="AB84" s="37"/>
      <c r="AC84" s="37"/>
    </row>
    <row r="85" spans="1:29" s="32" customFormat="1" x14ac:dyDescent="0.3">
      <c r="A85" s="32" t="s">
        <v>420</v>
      </c>
      <c r="B85" s="32" t="s">
        <v>64</v>
      </c>
      <c r="C85" s="33">
        <v>42291</v>
      </c>
      <c r="D85" s="32">
        <v>0.01</v>
      </c>
      <c r="E85" s="32" t="s">
        <v>893</v>
      </c>
      <c r="F85" s="32" t="s">
        <v>893</v>
      </c>
      <c r="H85" s="32" t="s">
        <v>798</v>
      </c>
      <c r="I85" s="32">
        <v>4.7499999999999999E-3</v>
      </c>
      <c r="J85" s="32" t="s">
        <v>52</v>
      </c>
      <c r="L85" s="38"/>
      <c r="M85" s="38"/>
      <c r="N85" s="38"/>
      <c r="O85" s="38"/>
      <c r="AB85" s="39"/>
    </row>
    <row r="86" spans="1:29" x14ac:dyDescent="0.3">
      <c r="A86" s="3" t="s">
        <v>421</v>
      </c>
      <c r="B86" s="3" t="s">
        <v>43</v>
      </c>
      <c r="C86" s="4">
        <v>42292</v>
      </c>
      <c r="D86" s="3">
        <v>0.01</v>
      </c>
      <c r="E86" s="3" t="s">
        <v>894</v>
      </c>
      <c r="G86" s="3" t="s">
        <v>894</v>
      </c>
      <c r="H86" s="3" t="s">
        <v>799</v>
      </c>
      <c r="I86" s="3">
        <v>4.7499999999999999E-3</v>
      </c>
      <c r="J86" s="3" t="s">
        <v>52</v>
      </c>
      <c r="AB86" s="37"/>
    </row>
    <row r="87" spans="1:29" x14ac:dyDescent="0.3">
      <c r="A87" s="3" t="s">
        <v>422</v>
      </c>
      <c r="B87" s="3" t="s">
        <v>64</v>
      </c>
      <c r="C87" s="4">
        <v>42298</v>
      </c>
      <c r="D87" s="3">
        <v>0.02</v>
      </c>
      <c r="E87" s="3" t="s">
        <v>895</v>
      </c>
      <c r="G87" s="3" t="s">
        <v>895</v>
      </c>
      <c r="H87" s="3" t="s">
        <v>800</v>
      </c>
      <c r="I87" s="3">
        <v>9.4999999999999998E-3</v>
      </c>
      <c r="J87" s="3" t="s">
        <v>738</v>
      </c>
    </row>
    <row r="88" spans="1:29" x14ac:dyDescent="0.3">
      <c r="A88" s="3" t="s">
        <v>423</v>
      </c>
      <c r="B88" s="3" t="s">
        <v>43</v>
      </c>
      <c r="C88" s="4">
        <v>42299</v>
      </c>
      <c r="D88" s="3">
        <v>0.01</v>
      </c>
      <c r="E88" s="3" t="s">
        <v>54</v>
      </c>
      <c r="F88" s="3" t="s">
        <v>55</v>
      </c>
      <c r="G88" s="3" t="s">
        <v>55</v>
      </c>
      <c r="H88" s="3" t="s">
        <v>801</v>
      </c>
      <c r="I88" s="3">
        <v>4.7499999999999999E-3</v>
      </c>
      <c r="J88" s="3" t="s">
        <v>52</v>
      </c>
      <c r="AB88" s="37"/>
      <c r="AC88" s="37"/>
    </row>
    <row r="89" spans="1:29" x14ac:dyDescent="0.3">
      <c r="A89" s="3" t="s">
        <v>424</v>
      </c>
      <c r="B89" s="3" t="s">
        <v>43</v>
      </c>
      <c r="C89" s="4">
        <v>42300</v>
      </c>
      <c r="D89" s="3">
        <v>0.01</v>
      </c>
      <c r="E89" s="3" t="s">
        <v>896</v>
      </c>
      <c r="G89" s="3" t="s">
        <v>896</v>
      </c>
      <c r="H89" s="3" t="s">
        <v>802</v>
      </c>
      <c r="I89" s="3">
        <v>4.7499999999999999E-3</v>
      </c>
      <c r="J89" s="3" t="s">
        <v>52</v>
      </c>
      <c r="AB89" s="37"/>
    </row>
    <row r="90" spans="1:29" x14ac:dyDescent="0.3">
      <c r="A90" s="3" t="s">
        <v>426</v>
      </c>
      <c r="B90" s="3" t="s">
        <v>64</v>
      </c>
      <c r="C90" s="4">
        <v>42305</v>
      </c>
      <c r="D90" s="3">
        <v>0.01</v>
      </c>
      <c r="E90" s="3" t="s">
        <v>54</v>
      </c>
      <c r="F90" s="3" t="s">
        <v>55</v>
      </c>
      <c r="G90" s="3" t="s">
        <v>55</v>
      </c>
      <c r="H90" s="3" t="s">
        <v>803</v>
      </c>
      <c r="I90" s="3">
        <v>4.7499999999999999E-3</v>
      </c>
      <c r="J90" s="3" t="s">
        <v>52</v>
      </c>
      <c r="AB90" s="37"/>
      <c r="AC90" s="37"/>
    </row>
    <row r="91" spans="1:29" x14ac:dyDescent="0.3">
      <c r="A91" s="3" t="s">
        <v>427</v>
      </c>
      <c r="B91" s="3" t="s">
        <v>43</v>
      </c>
      <c r="C91" s="4">
        <v>42307</v>
      </c>
      <c r="D91" s="3">
        <v>0.01</v>
      </c>
      <c r="E91" s="3" t="s">
        <v>897</v>
      </c>
      <c r="G91" s="3" t="s">
        <v>897</v>
      </c>
      <c r="H91" s="3" t="s">
        <v>804</v>
      </c>
      <c r="I91" s="3">
        <v>4.7499999999999999E-3</v>
      </c>
      <c r="J91" s="3" t="s">
        <v>52</v>
      </c>
      <c r="AB91" s="37"/>
      <c r="AC91" s="37"/>
    </row>
    <row r="92" spans="1:29" x14ac:dyDescent="0.3">
      <c r="A92" s="3" t="s">
        <v>428</v>
      </c>
      <c r="B92" s="3" t="s">
        <v>64</v>
      </c>
      <c r="C92" s="4">
        <v>42307</v>
      </c>
      <c r="D92" s="3">
        <v>0.02</v>
      </c>
      <c r="E92" s="3" t="s">
        <v>898</v>
      </c>
      <c r="G92" s="3" t="s">
        <v>898</v>
      </c>
      <c r="H92" s="3" t="s">
        <v>805</v>
      </c>
      <c r="I92" s="3">
        <v>9.4999999999999998E-3</v>
      </c>
      <c r="J92" s="3" t="s">
        <v>52</v>
      </c>
      <c r="AB92" s="37"/>
      <c r="AC92" s="37"/>
    </row>
    <row r="93" spans="1:29" x14ac:dyDescent="0.3">
      <c r="A93" s="3" t="s">
        <v>429</v>
      </c>
      <c r="B93" s="3" t="s">
        <v>64</v>
      </c>
      <c r="C93" s="4">
        <v>42311</v>
      </c>
      <c r="D93" s="3">
        <v>0.01</v>
      </c>
      <c r="E93" s="3" t="s">
        <v>899</v>
      </c>
      <c r="G93" s="3" t="s">
        <v>899</v>
      </c>
      <c r="H93" s="3" t="s">
        <v>806</v>
      </c>
      <c r="I93" s="3">
        <v>4.7499999999999999E-3</v>
      </c>
      <c r="J93" s="3" t="s">
        <v>52</v>
      </c>
    </row>
    <row r="94" spans="1:29" x14ac:dyDescent="0.3">
      <c r="A94" s="3" t="s">
        <v>430</v>
      </c>
      <c r="B94" s="3" t="s">
        <v>64</v>
      </c>
      <c r="C94" s="4">
        <v>42313</v>
      </c>
      <c r="D94" s="3">
        <v>0.01</v>
      </c>
      <c r="E94" s="3" t="s">
        <v>900</v>
      </c>
      <c r="G94" s="3" t="s">
        <v>900</v>
      </c>
      <c r="H94" s="3" t="s">
        <v>807</v>
      </c>
      <c r="I94" s="3">
        <v>4.7499999999999999E-3</v>
      </c>
      <c r="J94" s="3" t="s">
        <v>52</v>
      </c>
      <c r="AB94" s="37"/>
      <c r="AC94" s="37"/>
    </row>
    <row r="95" spans="1:29" x14ac:dyDescent="0.3">
      <c r="A95" s="3" t="s">
        <v>432</v>
      </c>
      <c r="B95" s="3" t="s">
        <v>64</v>
      </c>
      <c r="C95" s="4">
        <v>42324</v>
      </c>
      <c r="D95" s="3">
        <v>0.01</v>
      </c>
      <c r="E95" s="3" t="s">
        <v>54</v>
      </c>
      <c r="F95" s="3" t="s">
        <v>55</v>
      </c>
      <c r="G95" s="3" t="s">
        <v>55</v>
      </c>
      <c r="H95" s="3" t="s">
        <v>808</v>
      </c>
      <c r="I95" s="3">
        <v>4.7499999999999999E-3</v>
      </c>
      <c r="J95" s="3" t="s">
        <v>52</v>
      </c>
      <c r="AC95" s="37"/>
    </row>
    <row r="96" spans="1:29" x14ac:dyDescent="0.3">
      <c r="A96" s="3" t="s">
        <v>433</v>
      </c>
      <c r="B96" s="3" t="s">
        <v>43</v>
      </c>
      <c r="C96" s="4">
        <v>42325</v>
      </c>
      <c r="D96" s="3">
        <v>0.01</v>
      </c>
      <c r="E96" s="3" t="s">
        <v>901</v>
      </c>
      <c r="G96" s="3" t="s">
        <v>901</v>
      </c>
      <c r="H96" s="3" t="s">
        <v>809</v>
      </c>
      <c r="I96" s="3">
        <v>4.7499999999999999E-3</v>
      </c>
      <c r="J96" s="3" t="s">
        <v>738</v>
      </c>
      <c r="AB96" s="37"/>
    </row>
    <row r="97" spans="1:29" s="32" customFormat="1" x14ac:dyDescent="0.3">
      <c r="A97" s="32" t="s">
        <v>435</v>
      </c>
      <c r="B97" s="32" t="s">
        <v>64</v>
      </c>
      <c r="C97" s="33">
        <v>42325</v>
      </c>
      <c r="D97" s="32">
        <v>0.01</v>
      </c>
      <c r="E97" s="32" t="s">
        <v>902</v>
      </c>
      <c r="F97" s="32" t="s">
        <v>903</v>
      </c>
      <c r="G97" s="32" t="s">
        <v>904</v>
      </c>
      <c r="H97" s="32" t="s">
        <v>810</v>
      </c>
      <c r="I97" s="32">
        <v>4.7499999999999999E-3</v>
      </c>
      <c r="J97" s="32" t="s">
        <v>738</v>
      </c>
      <c r="L97" s="38"/>
      <c r="M97" s="38"/>
      <c r="N97" s="38"/>
      <c r="O97" s="38"/>
      <c r="AB97" s="39"/>
    </row>
    <row r="98" spans="1:29" s="32" customFormat="1" x14ac:dyDescent="0.3">
      <c r="A98" s="32" t="s">
        <v>437</v>
      </c>
      <c r="B98" s="32" t="s">
        <v>64</v>
      </c>
      <c r="C98" s="33">
        <v>42333</v>
      </c>
      <c r="D98" s="32">
        <v>0.01</v>
      </c>
      <c r="E98" s="32" t="s">
        <v>905</v>
      </c>
      <c r="F98" s="32" t="s">
        <v>906</v>
      </c>
      <c r="G98" s="32" t="s">
        <v>907</v>
      </c>
      <c r="H98" s="32" t="s">
        <v>726</v>
      </c>
      <c r="I98" s="32">
        <v>4.7499999999999999E-3</v>
      </c>
      <c r="J98" s="32" t="s">
        <v>52</v>
      </c>
      <c r="L98" s="38"/>
      <c r="M98" s="38"/>
      <c r="N98" s="38"/>
      <c r="O98" s="38"/>
    </row>
    <row r="99" spans="1:29" x14ac:dyDescent="0.3">
      <c r="A99" s="3" t="s">
        <v>438</v>
      </c>
      <c r="B99" s="3" t="s">
        <v>43</v>
      </c>
      <c r="C99" s="4">
        <v>42334</v>
      </c>
      <c r="D99" s="3">
        <v>0.02</v>
      </c>
      <c r="E99" s="3" t="s">
        <v>54</v>
      </c>
      <c r="F99" s="3" t="s">
        <v>55</v>
      </c>
      <c r="G99" s="3" t="s">
        <v>55</v>
      </c>
      <c r="H99" s="3" t="s">
        <v>811</v>
      </c>
      <c r="I99" s="3">
        <v>9.4999999999999998E-3</v>
      </c>
      <c r="J99" s="3" t="s">
        <v>52</v>
      </c>
      <c r="AC99" s="37"/>
    </row>
    <row r="100" spans="1:29" x14ac:dyDescent="0.3">
      <c r="A100" s="3" t="s">
        <v>439</v>
      </c>
      <c r="B100" s="3" t="s">
        <v>64</v>
      </c>
      <c r="C100" s="4">
        <v>42334</v>
      </c>
      <c r="D100" s="3">
        <v>0.02</v>
      </c>
      <c r="E100" s="3" t="s">
        <v>908</v>
      </c>
      <c r="G100" s="3" t="s">
        <v>908</v>
      </c>
      <c r="H100" s="3" t="s">
        <v>812</v>
      </c>
      <c r="I100" s="3">
        <v>9.4999999999999998E-3</v>
      </c>
      <c r="J100" s="3" t="s">
        <v>52</v>
      </c>
    </row>
    <row r="101" spans="1:29" s="32" customFormat="1" x14ac:dyDescent="0.3">
      <c r="A101" s="32" t="s">
        <v>440</v>
      </c>
      <c r="B101" s="32" t="s">
        <v>43</v>
      </c>
      <c r="C101" s="33">
        <v>42335</v>
      </c>
      <c r="D101" s="32">
        <v>0.02</v>
      </c>
      <c r="E101" s="32" t="s">
        <v>909</v>
      </c>
      <c r="F101" s="32" t="s">
        <v>909</v>
      </c>
      <c r="H101" s="32" t="s">
        <v>813</v>
      </c>
      <c r="I101" s="32">
        <v>9.4999999999999998E-3</v>
      </c>
      <c r="J101" s="32" t="s">
        <v>52</v>
      </c>
      <c r="L101" s="38"/>
      <c r="M101" s="38"/>
      <c r="N101" s="38"/>
      <c r="O101" s="38"/>
    </row>
    <row r="102" spans="1:29" s="32" customFormat="1" x14ac:dyDescent="0.3">
      <c r="A102" s="32" t="s">
        <v>441</v>
      </c>
      <c r="B102" s="32" t="s">
        <v>64</v>
      </c>
      <c r="C102" s="33">
        <v>42339</v>
      </c>
      <c r="D102" s="32">
        <v>0.01</v>
      </c>
      <c r="E102" s="32" t="s">
        <v>910</v>
      </c>
      <c r="F102" s="32" t="s">
        <v>911</v>
      </c>
      <c r="G102" s="32" t="s">
        <v>907</v>
      </c>
      <c r="H102" s="32" t="s">
        <v>727</v>
      </c>
      <c r="I102" s="32">
        <v>4.7499999999999999E-3</v>
      </c>
      <c r="J102" s="32" t="s">
        <v>52</v>
      </c>
      <c r="L102" s="38"/>
      <c r="M102" s="38"/>
      <c r="N102" s="38"/>
      <c r="O102" s="38"/>
      <c r="AB102" s="39"/>
    </row>
    <row r="103" spans="1:29" s="32" customFormat="1" x14ac:dyDescent="0.3">
      <c r="A103" s="32" t="s">
        <v>442</v>
      </c>
      <c r="B103" s="32" t="s">
        <v>43</v>
      </c>
      <c r="C103" s="33">
        <v>42341</v>
      </c>
      <c r="D103" s="32">
        <v>0.01</v>
      </c>
      <c r="E103" s="32" t="s">
        <v>912</v>
      </c>
      <c r="F103" s="32" t="s">
        <v>912</v>
      </c>
      <c r="H103" s="32" t="s">
        <v>814</v>
      </c>
      <c r="I103" s="32">
        <v>4.7499999999999999E-3</v>
      </c>
      <c r="J103" s="32" t="s">
        <v>52</v>
      </c>
      <c r="L103" s="38"/>
      <c r="M103" s="38"/>
      <c r="N103" s="38"/>
      <c r="O103" s="38"/>
      <c r="AB103" s="39"/>
    </row>
    <row r="104" spans="1:29" s="32" customFormat="1" x14ac:dyDescent="0.3">
      <c r="A104" s="32" t="s">
        <v>443</v>
      </c>
      <c r="B104" s="32" t="s">
        <v>43</v>
      </c>
      <c r="C104" s="33">
        <v>42346</v>
      </c>
      <c r="D104" s="32">
        <v>0.01</v>
      </c>
      <c r="E104" s="32" t="s">
        <v>913</v>
      </c>
      <c r="F104" s="32" t="s">
        <v>913</v>
      </c>
      <c r="H104" s="32" t="s">
        <v>815</v>
      </c>
      <c r="I104" s="32">
        <v>4.7499999999999999E-3</v>
      </c>
      <c r="J104" s="32" t="s">
        <v>52</v>
      </c>
      <c r="L104" s="38"/>
      <c r="M104" s="38"/>
      <c r="N104" s="38"/>
      <c r="O104" s="38"/>
    </row>
    <row r="105" spans="1:29" x14ac:dyDescent="0.3">
      <c r="A105" s="3" t="s">
        <v>444</v>
      </c>
      <c r="B105" s="3" t="s">
        <v>64</v>
      </c>
      <c r="C105" s="4">
        <v>42348</v>
      </c>
      <c r="D105" s="3">
        <v>0.01</v>
      </c>
      <c r="E105" s="3" t="s">
        <v>54</v>
      </c>
      <c r="F105" s="3" t="s">
        <v>55</v>
      </c>
      <c r="G105" s="3" t="s">
        <v>55</v>
      </c>
      <c r="H105" s="3" t="s">
        <v>816</v>
      </c>
      <c r="I105" s="3">
        <v>4.7499999999999999E-3</v>
      </c>
      <c r="J105" s="3" t="s">
        <v>52</v>
      </c>
      <c r="AB105" s="37"/>
    </row>
    <row r="106" spans="1:29" s="32" customFormat="1" x14ac:dyDescent="0.3">
      <c r="A106" s="32" t="s">
        <v>445</v>
      </c>
      <c r="B106" s="32" t="s">
        <v>43</v>
      </c>
      <c r="C106" s="33">
        <v>42354</v>
      </c>
      <c r="D106" s="32">
        <v>0.01</v>
      </c>
      <c r="E106" s="32" t="s">
        <v>914</v>
      </c>
      <c r="F106" s="32" t="s">
        <v>915</v>
      </c>
      <c r="G106" s="32" t="s">
        <v>916</v>
      </c>
      <c r="H106" s="32" t="s">
        <v>817</v>
      </c>
      <c r="I106" s="32">
        <v>4.7499999999999999E-3</v>
      </c>
      <c r="J106" s="32" t="s">
        <v>52</v>
      </c>
      <c r="L106" s="38"/>
      <c r="M106" s="38"/>
      <c r="N106" s="38"/>
      <c r="O106" s="38"/>
      <c r="AB106" s="39"/>
    </row>
    <row r="107" spans="1:29" x14ac:dyDescent="0.3">
      <c r="A107" s="3" t="s">
        <v>447</v>
      </c>
      <c r="B107" s="3" t="s">
        <v>64</v>
      </c>
      <c r="C107" s="4">
        <v>42355</v>
      </c>
      <c r="D107" s="3">
        <v>0.01</v>
      </c>
      <c r="E107" s="3" t="s">
        <v>54</v>
      </c>
      <c r="F107" s="3" t="s">
        <v>55</v>
      </c>
      <c r="G107" s="3" t="s">
        <v>55</v>
      </c>
      <c r="H107" s="3" t="s">
        <v>818</v>
      </c>
      <c r="I107" s="3">
        <v>4.7499999999999999E-3</v>
      </c>
      <c r="J107" s="3" t="s">
        <v>738</v>
      </c>
    </row>
    <row r="108" spans="1:29" x14ac:dyDescent="0.3">
      <c r="A108" s="3" t="s">
        <v>450</v>
      </c>
      <c r="B108" s="3" t="s">
        <v>43</v>
      </c>
      <c r="C108" s="4">
        <v>42361</v>
      </c>
      <c r="D108" s="3">
        <v>0.02</v>
      </c>
      <c r="E108" s="3" t="s">
        <v>54</v>
      </c>
      <c r="F108" s="3" t="s">
        <v>55</v>
      </c>
      <c r="G108" s="3" t="s">
        <v>55</v>
      </c>
      <c r="H108" s="3" t="s">
        <v>819</v>
      </c>
      <c r="I108" s="3">
        <v>9.4999999999999998E-3</v>
      </c>
      <c r="J108" s="3" t="s">
        <v>52</v>
      </c>
      <c r="AB108" s="37"/>
    </row>
    <row r="109" spans="1:29" x14ac:dyDescent="0.3">
      <c r="A109" s="3" t="s">
        <v>451</v>
      </c>
      <c r="B109" s="3" t="s">
        <v>64</v>
      </c>
      <c r="C109" s="4">
        <v>42361</v>
      </c>
      <c r="D109" s="3">
        <v>0.02</v>
      </c>
      <c r="E109" s="3" t="s">
        <v>917</v>
      </c>
      <c r="G109" s="3" t="s">
        <v>917</v>
      </c>
      <c r="H109" s="3" t="s">
        <v>820</v>
      </c>
      <c r="I109" s="3">
        <v>9.4999999999999998E-3</v>
      </c>
      <c r="J109" s="3" t="s">
        <v>52</v>
      </c>
      <c r="AB109" s="37"/>
      <c r="AC109" s="37"/>
    </row>
    <row r="110" spans="1:29" x14ac:dyDescent="0.3">
      <c r="A110" s="3" t="s">
        <v>452</v>
      </c>
      <c r="B110" s="3" t="s">
        <v>64</v>
      </c>
      <c r="C110" s="4">
        <v>42369</v>
      </c>
      <c r="D110" s="3">
        <v>0.02</v>
      </c>
      <c r="E110" s="3" t="s">
        <v>918</v>
      </c>
      <c r="G110" s="3" t="s">
        <v>918</v>
      </c>
      <c r="H110" s="3" t="s">
        <v>821</v>
      </c>
      <c r="I110" s="3">
        <v>9.4999999999999998E-3</v>
      </c>
      <c r="J110" s="3" t="s">
        <v>52</v>
      </c>
      <c r="AB110" s="37"/>
    </row>
    <row r="111" spans="1:29" x14ac:dyDescent="0.3">
      <c r="A111" s="3" t="s">
        <v>453</v>
      </c>
      <c r="B111" s="3" t="s">
        <v>43</v>
      </c>
      <c r="C111" s="4">
        <v>42376</v>
      </c>
      <c r="D111" s="3">
        <v>0.02</v>
      </c>
      <c r="E111" s="3" t="s">
        <v>919</v>
      </c>
      <c r="G111" s="3" t="s">
        <v>919</v>
      </c>
      <c r="H111" s="3" t="s">
        <v>822</v>
      </c>
      <c r="I111" s="3">
        <v>9.4999999999999998E-3</v>
      </c>
      <c r="J111" s="3" t="s">
        <v>52</v>
      </c>
    </row>
    <row r="112" spans="1:29" x14ac:dyDescent="0.3">
      <c r="A112" s="3" t="s">
        <v>454</v>
      </c>
      <c r="B112" s="3" t="s">
        <v>43</v>
      </c>
      <c r="C112" s="4">
        <v>42377</v>
      </c>
      <c r="D112" s="3">
        <v>0.02</v>
      </c>
      <c r="E112" s="3" t="s">
        <v>54</v>
      </c>
      <c r="F112" s="3" t="s">
        <v>55</v>
      </c>
      <c r="G112" s="3" t="s">
        <v>55</v>
      </c>
      <c r="H112" s="3" t="s">
        <v>823</v>
      </c>
      <c r="I112" s="3">
        <v>9.4999999999999998E-3</v>
      </c>
      <c r="J112" s="3" t="s">
        <v>738</v>
      </c>
      <c r="AB112" s="37"/>
    </row>
    <row r="113" spans="1:29" s="32" customFormat="1" x14ac:dyDescent="0.3">
      <c r="A113" s="32" t="s">
        <v>455</v>
      </c>
      <c r="B113" s="32" t="s">
        <v>43</v>
      </c>
      <c r="C113" s="33">
        <v>42383</v>
      </c>
      <c r="D113" s="32">
        <v>0.02</v>
      </c>
      <c r="E113" s="32" t="s">
        <v>920</v>
      </c>
      <c r="F113" s="32" t="s">
        <v>920</v>
      </c>
      <c r="H113" s="32" t="s">
        <v>824</v>
      </c>
      <c r="I113" s="32">
        <v>9.4999999999999998E-3</v>
      </c>
      <c r="J113" s="32" t="s">
        <v>52</v>
      </c>
      <c r="L113" s="38"/>
      <c r="M113" s="38"/>
      <c r="N113" s="38"/>
      <c r="O113" s="38"/>
    </row>
    <row r="114" spans="1:29" x14ac:dyDescent="0.3">
      <c r="A114" s="3" t="s">
        <v>456</v>
      </c>
      <c r="B114" s="3" t="s">
        <v>64</v>
      </c>
      <c r="C114" s="4">
        <v>42383</v>
      </c>
      <c r="D114" s="3">
        <v>0.02</v>
      </c>
      <c r="E114" s="3" t="s">
        <v>921</v>
      </c>
      <c r="G114" s="3" t="s">
        <v>921</v>
      </c>
      <c r="H114" s="3" t="s">
        <v>825</v>
      </c>
      <c r="I114" s="3">
        <v>9.4999999999999998E-3</v>
      </c>
      <c r="J114" s="3" t="s">
        <v>52</v>
      </c>
      <c r="AB114" s="37"/>
    </row>
    <row r="115" spans="1:29" x14ac:dyDescent="0.3">
      <c r="A115" s="3" t="s">
        <v>457</v>
      </c>
      <c r="B115" s="3" t="s">
        <v>64</v>
      </c>
      <c r="C115" s="4">
        <v>42397</v>
      </c>
      <c r="D115" s="3">
        <v>0.02</v>
      </c>
      <c r="E115" s="3" t="s">
        <v>54</v>
      </c>
      <c r="F115" s="3" t="s">
        <v>55</v>
      </c>
      <c r="G115" s="3" t="s">
        <v>55</v>
      </c>
      <c r="H115" s="3" t="s">
        <v>826</v>
      </c>
      <c r="I115" s="3">
        <v>9.4999999999999998E-3</v>
      </c>
      <c r="J115" s="3" t="s">
        <v>52</v>
      </c>
    </row>
    <row r="116" spans="1:29" x14ac:dyDescent="0.3">
      <c r="A116" s="3" t="s">
        <v>458</v>
      </c>
      <c r="B116" s="3" t="s">
        <v>43</v>
      </c>
      <c r="C116" s="4">
        <v>42398</v>
      </c>
      <c r="D116" s="3">
        <v>0.02</v>
      </c>
      <c r="E116" s="3" t="s">
        <v>922</v>
      </c>
      <c r="G116" s="3" t="s">
        <v>922</v>
      </c>
      <c r="H116" s="3" t="s">
        <v>827</v>
      </c>
      <c r="I116" s="3">
        <v>9.4999999999999998E-3</v>
      </c>
      <c r="J116" s="3" t="s">
        <v>52</v>
      </c>
      <c r="AB116" s="37"/>
    </row>
    <row r="117" spans="1:29" x14ac:dyDescent="0.3">
      <c r="A117" s="3" t="s">
        <v>459</v>
      </c>
      <c r="B117" s="3" t="s">
        <v>64</v>
      </c>
      <c r="C117" s="4">
        <v>42398</v>
      </c>
      <c r="D117" s="3">
        <v>1.09090909091E-2</v>
      </c>
      <c r="E117" s="3" t="s">
        <v>54</v>
      </c>
      <c r="F117" s="3" t="s">
        <v>55</v>
      </c>
      <c r="G117" s="3" t="s">
        <v>55</v>
      </c>
      <c r="H117" s="3" t="s">
        <v>828</v>
      </c>
      <c r="I117" s="3">
        <v>5.1818181818200004E-3</v>
      </c>
      <c r="J117" s="3" t="s">
        <v>52</v>
      </c>
      <c r="AB117" s="37"/>
      <c r="AC117" s="37"/>
    </row>
    <row r="118" spans="1:29" x14ac:dyDescent="0.3">
      <c r="A118" s="3" t="s">
        <v>460</v>
      </c>
      <c r="B118" s="3" t="s">
        <v>43</v>
      </c>
      <c r="C118" s="4">
        <v>42406</v>
      </c>
      <c r="D118" s="3">
        <v>0.02</v>
      </c>
      <c r="E118" s="3" t="s">
        <v>54</v>
      </c>
      <c r="F118" s="3" t="s">
        <v>55</v>
      </c>
      <c r="G118" s="3" t="s">
        <v>55</v>
      </c>
      <c r="H118" s="3" t="s">
        <v>829</v>
      </c>
      <c r="I118" s="3">
        <v>9.4999999999999998E-3</v>
      </c>
      <c r="J118" s="3" t="s">
        <v>738</v>
      </c>
      <c r="AC118" s="37"/>
    </row>
    <row r="119" spans="1:29" s="32" customFormat="1" x14ac:dyDescent="0.3">
      <c r="A119" s="32" t="s">
        <v>462</v>
      </c>
      <c r="B119" s="32" t="s">
        <v>64</v>
      </c>
      <c r="C119" s="33">
        <v>42406</v>
      </c>
      <c r="D119" s="32">
        <v>1.1428571428599999E-2</v>
      </c>
      <c r="E119" s="32" t="s">
        <v>923</v>
      </c>
      <c r="F119" s="32" t="s">
        <v>923</v>
      </c>
      <c r="G119" s="32" t="s">
        <v>924</v>
      </c>
      <c r="H119" s="32" t="s">
        <v>51</v>
      </c>
      <c r="I119" s="32">
        <v>5.4285714285699999E-3</v>
      </c>
      <c r="J119" s="32" t="s">
        <v>56</v>
      </c>
      <c r="L119" s="38"/>
      <c r="M119" s="38"/>
      <c r="N119" s="38"/>
      <c r="O119" s="38"/>
      <c r="AB119" s="39"/>
      <c r="AC119" s="39"/>
    </row>
    <row r="120" spans="1:29" x14ac:dyDescent="0.3">
      <c r="A120" s="3" t="s">
        <v>464</v>
      </c>
      <c r="B120" s="3" t="s">
        <v>43</v>
      </c>
      <c r="C120" s="4">
        <v>42409</v>
      </c>
      <c r="D120" s="3">
        <v>0.02</v>
      </c>
      <c r="E120" s="3" t="s">
        <v>54</v>
      </c>
      <c r="F120" s="3" t="s">
        <v>55</v>
      </c>
      <c r="G120" s="3" t="s">
        <v>55</v>
      </c>
      <c r="H120" s="3" t="s">
        <v>830</v>
      </c>
      <c r="I120" s="3">
        <v>9.4999999999999998E-3</v>
      </c>
      <c r="J120" s="3" t="s">
        <v>52</v>
      </c>
      <c r="AB120" s="37"/>
    </row>
    <row r="121" spans="1:29" x14ac:dyDescent="0.3">
      <c r="A121" s="3" t="s">
        <v>466</v>
      </c>
      <c r="B121" s="3" t="s">
        <v>43</v>
      </c>
      <c r="C121" s="4">
        <v>42416</v>
      </c>
      <c r="D121" s="3">
        <v>0.01</v>
      </c>
      <c r="E121" s="3" t="s">
        <v>925</v>
      </c>
      <c r="G121" s="3" t="s">
        <v>925</v>
      </c>
      <c r="H121" s="3" t="s">
        <v>831</v>
      </c>
      <c r="I121" s="3">
        <v>4.7499999999999999E-3</v>
      </c>
      <c r="J121" s="3" t="s">
        <v>52</v>
      </c>
      <c r="AB121" s="37"/>
      <c r="AC121" s="37"/>
    </row>
    <row r="122" spans="1:29" x14ac:dyDescent="0.3">
      <c r="A122" s="3" t="s">
        <v>468</v>
      </c>
      <c r="B122" s="3" t="s">
        <v>43</v>
      </c>
      <c r="C122" s="4">
        <v>42419</v>
      </c>
    </row>
    <row r="123" spans="1:29" x14ac:dyDescent="0.3">
      <c r="A123" s="3" t="s">
        <v>469</v>
      </c>
      <c r="B123" s="3" t="s">
        <v>64</v>
      </c>
      <c r="C123" s="4">
        <v>42420</v>
      </c>
      <c r="D123" s="3">
        <v>1.09090909091E-2</v>
      </c>
      <c r="E123" s="3" t="s">
        <v>926</v>
      </c>
      <c r="G123" s="3" t="s">
        <v>926</v>
      </c>
      <c r="H123" s="3" t="s">
        <v>832</v>
      </c>
      <c r="I123" s="3">
        <v>5.1818181818200004E-3</v>
      </c>
      <c r="J123" s="3" t="s">
        <v>52</v>
      </c>
      <c r="AB123" s="37"/>
    </row>
    <row r="124" spans="1:29" s="32" customFormat="1" x14ac:dyDescent="0.3">
      <c r="A124" s="32" t="s">
        <v>471</v>
      </c>
      <c r="B124" s="32" t="s">
        <v>43</v>
      </c>
      <c r="C124" s="33">
        <v>42423</v>
      </c>
      <c r="D124" s="32">
        <v>0.01</v>
      </c>
      <c r="E124" s="32" t="s">
        <v>927</v>
      </c>
      <c r="F124" s="32" t="s">
        <v>928</v>
      </c>
      <c r="G124" s="32" t="s">
        <v>929</v>
      </c>
      <c r="H124" s="32" t="s">
        <v>728</v>
      </c>
      <c r="I124" s="32">
        <v>4.7499999999999999E-3</v>
      </c>
      <c r="J124" s="32" t="s">
        <v>52</v>
      </c>
      <c r="L124" s="38"/>
      <c r="M124" s="38"/>
      <c r="N124" s="38"/>
      <c r="O124" s="38"/>
      <c r="AB124" s="39"/>
      <c r="AC124" s="39"/>
    </row>
    <row r="126" spans="1:29" x14ac:dyDescent="0.3">
      <c r="F126" s="3">
        <f>COUNTIF(F2:F124,"&lt;&gt;")</f>
        <v>87</v>
      </c>
      <c r="G126" s="3">
        <f>COUNTIF(G2:G124,"&lt;&gt;")</f>
        <v>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N61" zoomScale="75" zoomScaleNormal="75" workbookViewId="0">
      <selection activeCell="A83" sqref="A83:XFD83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60" bestFit="1" customWidth="1"/>
    <col min="37" max="37" width="12.44140625" bestFit="1" customWidth="1"/>
    <col min="38" max="38" width="27.21875" bestFit="1" customWidth="1"/>
    <col min="39" max="39" width="55.109375" bestFit="1" customWidth="1"/>
    <col min="40" max="40" width="37" bestFit="1" customWidth="1"/>
    <col min="41" max="41" width="33.554687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255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48</v>
      </c>
      <c r="K2">
        <v>3138050</v>
      </c>
      <c r="L2" t="s">
        <v>46</v>
      </c>
      <c r="M2">
        <v>341.313946428571</v>
      </c>
      <c r="N2" t="s">
        <v>46</v>
      </c>
      <c r="O2">
        <v>0.34653337644905302</v>
      </c>
      <c r="P2" t="s">
        <v>48</v>
      </c>
      <c r="Q2">
        <v>0</v>
      </c>
      <c r="R2" t="s">
        <v>48</v>
      </c>
      <c r="S2">
        <v>0.87574569287399995</v>
      </c>
      <c r="T2">
        <v>0.8</v>
      </c>
      <c r="U2" t="s">
        <v>45</v>
      </c>
      <c r="V2">
        <v>0.87642417872199996</v>
      </c>
      <c r="W2" t="s">
        <v>45</v>
      </c>
      <c r="X2">
        <v>0.87506720702600005</v>
      </c>
      <c r="Y2" t="s">
        <v>45</v>
      </c>
      <c r="Z2">
        <v>0.99998090779100002</v>
      </c>
      <c r="AA2" t="s">
        <v>45</v>
      </c>
      <c r="AB2">
        <v>0.99996503755199995</v>
      </c>
      <c r="AC2">
        <v>0.80608361205900003</v>
      </c>
      <c r="AD2">
        <v>1</v>
      </c>
      <c r="AE2">
        <v>0</v>
      </c>
      <c r="AF2" t="s">
        <v>45</v>
      </c>
      <c r="AG2">
        <v>0</v>
      </c>
      <c r="AH2">
        <v>0</v>
      </c>
      <c r="AI2" t="s">
        <v>45</v>
      </c>
      <c r="AJ2" t="s">
        <v>522</v>
      </c>
    </row>
    <row r="3" spans="1:42" x14ac:dyDescent="0.3">
      <c r="A3" t="s">
        <v>259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48</v>
      </c>
      <c r="K3">
        <v>160923</v>
      </c>
      <c r="L3" t="s">
        <v>46</v>
      </c>
      <c r="M3">
        <v>10.2916911621093</v>
      </c>
      <c r="N3" t="s">
        <v>58</v>
      </c>
      <c r="O3">
        <v>0.26426686784127901</v>
      </c>
      <c r="P3" t="s">
        <v>48</v>
      </c>
      <c r="Q3">
        <v>1.9741313809110099</v>
      </c>
      <c r="R3" t="s">
        <v>48</v>
      </c>
      <c r="S3">
        <v>0.27653687788600001</v>
      </c>
      <c r="T3">
        <v>0.75</v>
      </c>
      <c r="U3" t="s">
        <v>48</v>
      </c>
      <c r="V3">
        <v>9.1187661179600005E-2</v>
      </c>
      <c r="W3" t="s">
        <v>48</v>
      </c>
      <c r="X3">
        <v>0.46188609459199997</v>
      </c>
      <c r="Y3" t="s">
        <v>48</v>
      </c>
      <c r="Z3">
        <v>0.358420132025</v>
      </c>
      <c r="AA3" t="s">
        <v>45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48</v>
      </c>
      <c r="AG3">
        <v>65</v>
      </c>
      <c r="AH3">
        <v>-3.23507578897E-3</v>
      </c>
      <c r="AI3" t="s">
        <v>48</v>
      </c>
      <c r="AJ3" t="s">
        <v>523</v>
      </c>
      <c r="AP3" t="s">
        <v>56</v>
      </c>
    </row>
    <row r="4" spans="1:42" x14ac:dyDescent="0.3">
      <c r="A4" t="s">
        <v>261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45</v>
      </c>
      <c r="K4">
        <v>10147864</v>
      </c>
      <c r="L4" t="s">
        <v>46</v>
      </c>
      <c r="M4">
        <v>556.75553571428497</v>
      </c>
      <c r="N4" t="s">
        <v>58</v>
      </c>
      <c r="O4">
        <v>9.2139862655984794E-3</v>
      </c>
      <c r="P4" t="s">
        <v>45</v>
      </c>
      <c r="Q4">
        <v>93.925688036128903</v>
      </c>
      <c r="R4" t="s">
        <v>45</v>
      </c>
      <c r="S4">
        <v>0.79545451681500001</v>
      </c>
      <c r="T4">
        <v>0.75</v>
      </c>
      <c r="U4" t="s">
        <v>45</v>
      </c>
      <c r="V4">
        <v>0.90382837631900004</v>
      </c>
      <c r="W4" t="s">
        <v>45</v>
      </c>
      <c r="X4">
        <v>0.68024435439999997</v>
      </c>
      <c r="Y4" t="s">
        <v>48</v>
      </c>
      <c r="Z4">
        <v>0.358420132025</v>
      </c>
      <c r="AA4" t="s">
        <v>45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48</v>
      </c>
      <c r="AG4">
        <v>47</v>
      </c>
      <c r="AH4">
        <v>-3.7712650338300002E-3</v>
      </c>
      <c r="AI4" t="s">
        <v>48</v>
      </c>
      <c r="AJ4" t="s">
        <v>104</v>
      </c>
      <c r="AK4">
        <v>0.196901615605</v>
      </c>
      <c r="AL4" t="s">
        <v>48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263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45</v>
      </c>
      <c r="K5">
        <v>17725761</v>
      </c>
      <c r="L5" t="s">
        <v>46</v>
      </c>
      <c r="M5">
        <v>940.83354464285696</v>
      </c>
      <c r="N5" t="s">
        <v>49</v>
      </c>
      <c r="O5">
        <v>1.16285720083283E-2</v>
      </c>
      <c r="P5" t="s">
        <v>45</v>
      </c>
      <c r="Q5">
        <v>89.001659573625503</v>
      </c>
      <c r="R5" t="s">
        <v>45</v>
      </c>
      <c r="S5">
        <v>0.84735838894500004</v>
      </c>
      <c r="T5">
        <v>0.75</v>
      </c>
      <c r="U5" t="s">
        <v>45</v>
      </c>
      <c r="V5">
        <v>0.90274566830500003</v>
      </c>
      <c r="W5" t="s">
        <v>45</v>
      </c>
      <c r="X5">
        <v>0.78576044597000005</v>
      </c>
      <c r="Y5" t="s">
        <v>45</v>
      </c>
      <c r="Z5">
        <v>0.67793689645199995</v>
      </c>
      <c r="AA5" t="s">
        <v>45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48</v>
      </c>
      <c r="AG5">
        <v>4</v>
      </c>
      <c r="AH5">
        <v>-1.9888971164700002E-3</v>
      </c>
      <c r="AI5" t="s">
        <v>48</v>
      </c>
      <c r="AJ5" t="s">
        <v>49</v>
      </c>
      <c r="AK5">
        <v>4.8220499630200003E-2</v>
      </c>
      <c r="AL5" t="s">
        <v>45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266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45</v>
      </c>
      <c r="K6">
        <v>13180142</v>
      </c>
      <c r="L6" t="s">
        <v>46</v>
      </c>
      <c r="M6">
        <v>710.29537053571403</v>
      </c>
      <c r="N6" t="s">
        <v>46</v>
      </c>
      <c r="O6">
        <v>9.42195574424603E-2</v>
      </c>
      <c r="P6" t="s">
        <v>48</v>
      </c>
      <c r="Q6">
        <v>82.130787370041901</v>
      </c>
      <c r="R6" t="s">
        <v>45</v>
      </c>
      <c r="S6">
        <v>0.92194642387199999</v>
      </c>
      <c r="T6">
        <v>0.8</v>
      </c>
      <c r="U6" t="s">
        <v>45</v>
      </c>
      <c r="V6">
        <v>0.92377140584899997</v>
      </c>
      <c r="W6" t="s">
        <v>45</v>
      </c>
      <c r="X6">
        <v>0.92291677829100005</v>
      </c>
      <c r="Y6" t="s">
        <v>45</v>
      </c>
      <c r="Z6">
        <v>0.99998090779100002</v>
      </c>
      <c r="AA6" t="s">
        <v>45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48</v>
      </c>
      <c r="AG6">
        <v>0</v>
      </c>
      <c r="AH6">
        <v>-6.2140868569199998E-4</v>
      </c>
      <c r="AI6" t="s">
        <v>48</v>
      </c>
      <c r="AJ6" t="s">
        <v>104</v>
      </c>
      <c r="AK6">
        <v>0.20831084707399999</v>
      </c>
      <c r="AL6" t="s">
        <v>48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270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45</v>
      </c>
      <c r="K7">
        <v>14493580</v>
      </c>
      <c r="L7" t="s">
        <v>46</v>
      </c>
      <c r="M7">
        <v>748.77209374999995</v>
      </c>
      <c r="N7" t="s">
        <v>46</v>
      </c>
      <c r="O7">
        <v>2.0100939022347601E-2</v>
      </c>
      <c r="P7" t="s">
        <v>45</v>
      </c>
      <c r="Q7">
        <v>93.612744736325396</v>
      </c>
      <c r="R7" t="s">
        <v>45</v>
      </c>
      <c r="S7">
        <v>0.94896509894799996</v>
      </c>
      <c r="T7">
        <v>0.75</v>
      </c>
      <c r="U7" t="s">
        <v>45</v>
      </c>
      <c r="V7">
        <v>0.96311808714299996</v>
      </c>
      <c r="W7" t="s">
        <v>45</v>
      </c>
      <c r="X7">
        <v>0.93388158129999999</v>
      </c>
      <c r="Y7" t="s">
        <v>45</v>
      </c>
      <c r="Z7">
        <v>0.84094804639099996</v>
      </c>
      <c r="AA7" t="s">
        <v>45</v>
      </c>
      <c r="AB7" s="2">
        <v>4.6235873654399998E-5</v>
      </c>
      <c r="AC7" t="s">
        <v>47</v>
      </c>
      <c r="AD7">
        <v>0</v>
      </c>
      <c r="AE7">
        <v>-3.9473149619E-4</v>
      </c>
      <c r="AF7" t="s">
        <v>45</v>
      </c>
      <c r="AG7">
        <v>1</v>
      </c>
      <c r="AH7">
        <v>-6.0170140418700001E-4</v>
      </c>
      <c r="AI7" t="s">
        <v>48</v>
      </c>
      <c r="AJ7" t="s">
        <v>49</v>
      </c>
      <c r="AK7">
        <v>0.437100985848</v>
      </c>
      <c r="AL7" t="s">
        <v>48</v>
      </c>
      <c r="AM7" t="s">
        <v>524</v>
      </c>
      <c r="AN7" t="s">
        <v>525</v>
      </c>
      <c r="AO7" t="s">
        <v>526</v>
      </c>
      <c r="AP7" t="s">
        <v>56</v>
      </c>
    </row>
    <row r="8" spans="1:42" x14ac:dyDescent="0.3">
      <c r="A8" t="s">
        <v>272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45</v>
      </c>
      <c r="K8">
        <v>17433281</v>
      </c>
      <c r="L8" t="s">
        <v>46</v>
      </c>
      <c r="M8">
        <v>913.73032142857096</v>
      </c>
      <c r="N8" t="s">
        <v>49</v>
      </c>
      <c r="O8">
        <v>2.4696171385064199E-2</v>
      </c>
      <c r="P8" t="s">
        <v>45</v>
      </c>
      <c r="Q8">
        <v>89.177916750527601</v>
      </c>
      <c r="R8" t="s">
        <v>45</v>
      </c>
      <c r="S8">
        <v>0.83393312702400002</v>
      </c>
      <c r="T8">
        <v>0.75</v>
      </c>
      <c r="U8" t="s">
        <v>45</v>
      </c>
      <c r="V8">
        <v>0.88572799622800003</v>
      </c>
      <c r="W8" t="s">
        <v>45</v>
      </c>
      <c r="X8">
        <v>0.77647501394399998</v>
      </c>
      <c r="Y8" t="s">
        <v>45</v>
      </c>
      <c r="Z8">
        <v>0.84094804639099996</v>
      </c>
      <c r="AA8" t="s">
        <v>45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48</v>
      </c>
      <c r="AG8">
        <v>4</v>
      </c>
      <c r="AH8">
        <v>-1.9759417336499998E-3</v>
      </c>
      <c r="AI8" t="s">
        <v>48</v>
      </c>
      <c r="AJ8" t="s">
        <v>104</v>
      </c>
      <c r="AK8">
        <v>2.0957752974900001E-2</v>
      </c>
      <c r="AL8" t="s">
        <v>45</v>
      </c>
      <c r="AM8" t="s">
        <v>54</v>
      </c>
      <c r="AN8" t="s">
        <v>55</v>
      </c>
      <c r="AO8" t="s">
        <v>55</v>
      </c>
      <c r="AP8" t="s">
        <v>56</v>
      </c>
    </row>
    <row r="9" spans="1:42" x14ac:dyDescent="0.3">
      <c r="A9" t="s">
        <v>273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45</v>
      </c>
      <c r="K9">
        <v>22033351</v>
      </c>
      <c r="L9" t="s">
        <v>46</v>
      </c>
      <c r="M9">
        <v>1185.41731696428</v>
      </c>
      <c r="N9" t="s">
        <v>135</v>
      </c>
      <c r="O9">
        <v>2.8467925827783101E-2</v>
      </c>
      <c r="P9" t="s">
        <v>45</v>
      </c>
      <c r="Q9">
        <v>86.012228655016898</v>
      </c>
      <c r="R9" t="s">
        <v>45</v>
      </c>
      <c r="S9">
        <v>0.91380022508699998</v>
      </c>
      <c r="T9">
        <v>0.8</v>
      </c>
      <c r="U9" t="s">
        <v>45</v>
      </c>
      <c r="V9">
        <v>0.93476878340500003</v>
      </c>
      <c r="W9" t="s">
        <v>45</v>
      </c>
      <c r="X9">
        <v>0.89055770815500002</v>
      </c>
      <c r="Y9" t="s">
        <v>45</v>
      </c>
      <c r="Z9">
        <v>0.84094804639099996</v>
      </c>
      <c r="AA9" t="s">
        <v>45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48</v>
      </c>
      <c r="AG9">
        <v>0</v>
      </c>
      <c r="AH9">
        <v>-9.0450211730900003E-4</v>
      </c>
      <c r="AI9" t="s">
        <v>48</v>
      </c>
      <c r="AJ9" t="s">
        <v>49</v>
      </c>
      <c r="AK9">
        <v>0.189935935537</v>
      </c>
      <c r="AL9" t="s">
        <v>48</v>
      </c>
      <c r="AM9" t="s">
        <v>527</v>
      </c>
      <c r="AN9" t="s">
        <v>527</v>
      </c>
      <c r="AO9" t="s">
        <v>51</v>
      </c>
      <c r="AP9" t="s">
        <v>56</v>
      </c>
    </row>
    <row r="10" spans="1:42" x14ac:dyDescent="0.3">
      <c r="A10" t="s">
        <v>275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48</v>
      </c>
      <c r="K10">
        <v>14006895</v>
      </c>
      <c r="L10" t="s">
        <v>46</v>
      </c>
      <c r="M10">
        <v>805.13880357142796</v>
      </c>
      <c r="N10" t="s">
        <v>65</v>
      </c>
      <c r="O10">
        <v>9.2175920851973694E-2</v>
      </c>
      <c r="P10" t="s">
        <v>48</v>
      </c>
      <c r="Q10">
        <v>66.844282907200906</v>
      </c>
      <c r="R10" t="s">
        <v>48</v>
      </c>
      <c r="S10">
        <v>0.71517038600399996</v>
      </c>
      <c r="T10">
        <v>0.75</v>
      </c>
      <c r="U10" t="s">
        <v>48</v>
      </c>
      <c r="V10">
        <v>0.77068912456500005</v>
      </c>
      <c r="W10" t="s">
        <v>45</v>
      </c>
      <c r="X10">
        <v>0.66347772384600001</v>
      </c>
      <c r="Y10" t="s">
        <v>48</v>
      </c>
      <c r="Z10">
        <v>0.99584488300200003</v>
      </c>
      <c r="AA10" t="s">
        <v>45</v>
      </c>
      <c r="AB10" s="2">
        <v>6.3636890642999997E-20</v>
      </c>
      <c r="AC10" t="s">
        <v>47</v>
      </c>
      <c r="AD10">
        <v>16</v>
      </c>
      <c r="AE10">
        <v>-1.9789055870399999E-3</v>
      </c>
      <c r="AF10" t="s">
        <v>48</v>
      </c>
      <c r="AG10">
        <v>32</v>
      </c>
      <c r="AH10">
        <v>-2.1860258954700001E-3</v>
      </c>
      <c r="AI10" t="s">
        <v>48</v>
      </c>
      <c r="AJ10" t="s">
        <v>104</v>
      </c>
      <c r="AK10">
        <v>0.49177530350199999</v>
      </c>
      <c r="AL10" t="s">
        <v>48</v>
      </c>
      <c r="AM10" t="s">
        <v>54</v>
      </c>
      <c r="AN10" t="s">
        <v>55</v>
      </c>
      <c r="AO10" t="s">
        <v>55</v>
      </c>
      <c r="AP10" t="s">
        <v>56</v>
      </c>
    </row>
    <row r="11" spans="1:42" x14ac:dyDescent="0.3">
      <c r="A11" t="s">
        <v>278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45</v>
      </c>
      <c r="K11">
        <v>7066429</v>
      </c>
      <c r="L11" t="s">
        <v>46</v>
      </c>
      <c r="M11">
        <v>464.056136160714</v>
      </c>
      <c r="N11" t="s">
        <v>58</v>
      </c>
      <c r="O11">
        <v>0.11394761267414399</v>
      </c>
      <c r="P11" t="s">
        <v>48</v>
      </c>
      <c r="Q11">
        <v>90.7266167774645</v>
      </c>
      <c r="R11" t="s">
        <v>45</v>
      </c>
      <c r="S11">
        <v>0.86005195294199999</v>
      </c>
      <c r="T11">
        <v>0.75</v>
      </c>
      <c r="U11" t="s">
        <v>45</v>
      </c>
      <c r="V11">
        <v>0.86611846823299998</v>
      </c>
      <c r="W11" t="s">
        <v>45</v>
      </c>
      <c r="X11">
        <v>0.85246563440699996</v>
      </c>
      <c r="Y11" t="s">
        <v>45</v>
      </c>
      <c r="Z11">
        <v>0.99999999999699996</v>
      </c>
      <c r="AA11" t="s">
        <v>45</v>
      </c>
      <c r="AB11">
        <v>7.1573271143099998E-2</v>
      </c>
      <c r="AC11" t="s">
        <v>47</v>
      </c>
      <c r="AD11">
        <v>1</v>
      </c>
      <c r="AE11">
        <v>-1.40218418522E-3</v>
      </c>
      <c r="AF11" t="s">
        <v>48</v>
      </c>
      <c r="AG11">
        <v>1</v>
      </c>
      <c r="AH11">
        <v>-1.5446375712E-3</v>
      </c>
      <c r="AI11" t="s">
        <v>48</v>
      </c>
      <c r="AJ11" t="s">
        <v>104</v>
      </c>
      <c r="AK11">
        <v>2.1020555059900001E-2</v>
      </c>
      <c r="AL11" t="s">
        <v>45</v>
      </c>
      <c r="AM11" t="s">
        <v>54</v>
      </c>
      <c r="AN11" t="s">
        <v>55</v>
      </c>
      <c r="AO11" t="s">
        <v>55</v>
      </c>
      <c r="AP11" t="s">
        <v>52</v>
      </c>
    </row>
    <row r="12" spans="1:42" x14ac:dyDescent="0.3">
      <c r="A12" t="s">
        <v>280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45</v>
      </c>
      <c r="K12">
        <v>17754371</v>
      </c>
      <c r="L12" t="s">
        <v>46</v>
      </c>
      <c r="M12">
        <v>930.35910044642799</v>
      </c>
      <c r="N12" t="s">
        <v>49</v>
      </c>
      <c r="O12">
        <v>3.0835956609208098E-2</v>
      </c>
      <c r="P12" t="s">
        <v>45</v>
      </c>
      <c r="Q12">
        <v>91.403641646160807</v>
      </c>
      <c r="R12" t="s">
        <v>45</v>
      </c>
      <c r="S12">
        <v>0.92241757442899996</v>
      </c>
      <c r="T12">
        <v>0.8</v>
      </c>
      <c r="U12" t="s">
        <v>45</v>
      </c>
      <c r="V12">
        <v>0.93549013221400001</v>
      </c>
      <c r="W12" t="s">
        <v>45</v>
      </c>
      <c r="X12">
        <v>0.90546281150300001</v>
      </c>
      <c r="Y12" t="s">
        <v>45</v>
      </c>
      <c r="Z12">
        <v>0.99584488300200003</v>
      </c>
      <c r="AA12" t="s">
        <v>45</v>
      </c>
      <c r="AB12" s="2">
        <v>1.9426516500300002E-5</v>
      </c>
      <c r="AC12" t="s">
        <v>47</v>
      </c>
      <c r="AD12">
        <v>0</v>
      </c>
      <c r="AE12">
        <v>-9.4972264081299995E-4</v>
      </c>
      <c r="AF12" t="s">
        <v>48</v>
      </c>
      <c r="AG12">
        <v>0</v>
      </c>
      <c r="AH12">
        <v>-1.02739556868E-3</v>
      </c>
      <c r="AI12" t="s">
        <v>48</v>
      </c>
      <c r="AJ12" t="s">
        <v>49</v>
      </c>
      <c r="AK12">
        <v>0.51483469282299998</v>
      </c>
      <c r="AL12" t="s">
        <v>48</v>
      </c>
      <c r="AM12" t="s">
        <v>54</v>
      </c>
      <c r="AN12" t="s">
        <v>55</v>
      </c>
      <c r="AO12" t="s">
        <v>55</v>
      </c>
      <c r="AP12" t="s">
        <v>52</v>
      </c>
    </row>
    <row r="13" spans="1:42" x14ac:dyDescent="0.3">
      <c r="A13" t="s">
        <v>282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45</v>
      </c>
      <c r="K13">
        <v>10785103</v>
      </c>
      <c r="L13" t="s">
        <v>46</v>
      </c>
      <c r="M13">
        <v>558.100283482142</v>
      </c>
      <c r="N13" t="s">
        <v>46</v>
      </c>
      <c r="O13">
        <v>5.3446254015539797E-2</v>
      </c>
      <c r="P13" t="s">
        <v>45</v>
      </c>
      <c r="Q13">
        <v>89.865699219691706</v>
      </c>
      <c r="R13" t="s">
        <v>45</v>
      </c>
      <c r="S13">
        <v>0.85142210424300002</v>
      </c>
      <c r="T13">
        <v>0.75</v>
      </c>
      <c r="U13" t="s">
        <v>45</v>
      </c>
      <c r="V13">
        <v>0.85479847984799995</v>
      </c>
      <c r="W13" t="s">
        <v>45</v>
      </c>
      <c r="X13">
        <v>0.84338390378999994</v>
      </c>
      <c r="Y13" t="s">
        <v>45</v>
      </c>
      <c r="Z13">
        <v>0.99999999999699996</v>
      </c>
      <c r="AA13" t="s">
        <v>45</v>
      </c>
      <c r="AB13">
        <v>0.428180738482</v>
      </c>
      <c r="AC13" t="s">
        <v>47</v>
      </c>
      <c r="AD13">
        <v>1</v>
      </c>
      <c r="AE13">
        <v>-1.4636248033299999E-3</v>
      </c>
      <c r="AF13" t="s">
        <v>48</v>
      </c>
      <c r="AG13">
        <v>1</v>
      </c>
      <c r="AH13">
        <v>-1.6776323415200001E-3</v>
      </c>
      <c r="AI13" t="s">
        <v>48</v>
      </c>
      <c r="AJ13" t="s">
        <v>104</v>
      </c>
      <c r="AK13">
        <v>0.39439926458699998</v>
      </c>
      <c r="AL13" t="s">
        <v>48</v>
      </c>
      <c r="AM13" t="s">
        <v>54</v>
      </c>
      <c r="AN13" t="s">
        <v>55</v>
      </c>
      <c r="AO13" t="s">
        <v>55</v>
      </c>
      <c r="AP13" t="s">
        <v>607</v>
      </c>
    </row>
    <row r="14" spans="1:42" x14ac:dyDescent="0.3">
      <c r="A14" t="s">
        <v>284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45</v>
      </c>
      <c r="K14">
        <v>5094671</v>
      </c>
      <c r="L14" t="s">
        <v>46</v>
      </c>
      <c r="M14">
        <v>251.071111607142</v>
      </c>
      <c r="N14" t="s">
        <v>58</v>
      </c>
      <c r="O14">
        <v>0.230997302346864</v>
      </c>
      <c r="P14" t="s">
        <v>48</v>
      </c>
      <c r="Q14">
        <v>98.546922361137007</v>
      </c>
      <c r="R14" t="s">
        <v>45</v>
      </c>
      <c r="S14">
        <v>0.93672087825700001</v>
      </c>
      <c r="T14">
        <v>0.8</v>
      </c>
      <c r="U14" t="s">
        <v>45</v>
      </c>
      <c r="V14">
        <v>0.94644837830799999</v>
      </c>
      <c r="W14" t="s">
        <v>45</v>
      </c>
      <c r="X14">
        <v>0.92544992874099996</v>
      </c>
      <c r="Y14" t="s">
        <v>45</v>
      </c>
      <c r="Z14">
        <v>0.95412926422199995</v>
      </c>
      <c r="AA14" t="s">
        <v>45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48</v>
      </c>
      <c r="AG14">
        <v>0</v>
      </c>
      <c r="AH14">
        <v>-1.03585050821E-3</v>
      </c>
      <c r="AI14" t="s">
        <v>48</v>
      </c>
      <c r="AJ14" t="s">
        <v>49</v>
      </c>
      <c r="AK14">
        <v>0.49795820839600002</v>
      </c>
      <c r="AL14" t="s">
        <v>48</v>
      </c>
      <c r="AM14" t="s">
        <v>528</v>
      </c>
      <c r="AN14" t="s">
        <v>51</v>
      </c>
      <c r="AO14" t="s">
        <v>528</v>
      </c>
      <c r="AP14" t="s">
        <v>56</v>
      </c>
    </row>
    <row r="15" spans="1:42" x14ac:dyDescent="0.3">
      <c r="A15" t="s">
        <v>288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45</v>
      </c>
      <c r="K15">
        <v>20334208</v>
      </c>
      <c r="L15" t="s">
        <v>46</v>
      </c>
      <c r="M15">
        <v>1124.4827499999999</v>
      </c>
      <c r="N15" t="s">
        <v>135</v>
      </c>
      <c r="O15">
        <v>1.7101416588541599E-2</v>
      </c>
      <c r="P15" t="s">
        <v>45</v>
      </c>
      <c r="Q15">
        <v>81.284425153293896</v>
      </c>
      <c r="R15" t="s">
        <v>45</v>
      </c>
      <c r="S15">
        <v>0.79665174741400002</v>
      </c>
      <c r="T15">
        <v>0.8</v>
      </c>
      <c r="U15" t="s">
        <v>48</v>
      </c>
      <c r="V15">
        <v>0.83677263658699996</v>
      </c>
      <c r="W15" t="s">
        <v>45</v>
      </c>
      <c r="X15">
        <v>0.75502261252000002</v>
      </c>
      <c r="Y15" t="s">
        <v>48</v>
      </c>
      <c r="Z15">
        <v>0.99584488300200003</v>
      </c>
      <c r="AA15" t="s">
        <v>45</v>
      </c>
      <c r="AB15" s="2">
        <v>4.14918234968E-14</v>
      </c>
      <c r="AC15" t="s">
        <v>47</v>
      </c>
      <c r="AD15">
        <v>0</v>
      </c>
      <c r="AE15">
        <v>-2.4166095521800002E-3</v>
      </c>
      <c r="AF15" t="s">
        <v>48</v>
      </c>
      <c r="AG15">
        <v>7</v>
      </c>
      <c r="AH15">
        <v>-1.85469835122E-3</v>
      </c>
      <c r="AI15" t="s">
        <v>48</v>
      </c>
      <c r="AJ15" t="s">
        <v>104</v>
      </c>
      <c r="AK15">
        <v>0.51173002615999996</v>
      </c>
      <c r="AL15" t="s">
        <v>48</v>
      </c>
      <c r="AM15" t="s">
        <v>54</v>
      </c>
      <c r="AN15" t="s">
        <v>55</v>
      </c>
      <c r="AO15" t="s">
        <v>55</v>
      </c>
      <c r="AP15" t="s">
        <v>52</v>
      </c>
    </row>
    <row r="16" spans="1:42" x14ac:dyDescent="0.3">
      <c r="A16" t="s">
        <v>291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45</v>
      </c>
      <c r="K16">
        <v>20643048</v>
      </c>
      <c r="L16" t="s">
        <v>46</v>
      </c>
      <c r="M16">
        <v>1088.1750982142801</v>
      </c>
      <c r="N16" t="s">
        <v>49</v>
      </c>
      <c r="O16">
        <v>1.45294769171346E-2</v>
      </c>
      <c r="P16" t="s">
        <v>45</v>
      </c>
      <c r="Q16">
        <v>90.369509939564594</v>
      </c>
      <c r="R16" t="s">
        <v>45</v>
      </c>
      <c r="S16">
        <v>0.78765803212300001</v>
      </c>
      <c r="T16">
        <v>0.75</v>
      </c>
      <c r="U16" t="s">
        <v>45</v>
      </c>
      <c r="V16">
        <v>0.82619260361699998</v>
      </c>
      <c r="W16" t="s">
        <v>45</v>
      </c>
      <c r="X16">
        <v>0.74425854228300004</v>
      </c>
      <c r="Y16" t="s">
        <v>48</v>
      </c>
      <c r="Z16">
        <v>0.84094804639099996</v>
      </c>
      <c r="AA16" t="s">
        <v>45</v>
      </c>
      <c r="AB16" s="2">
        <v>1.13163481915E-41</v>
      </c>
      <c r="AC16" t="s">
        <v>47</v>
      </c>
      <c r="AD16">
        <v>19</v>
      </c>
      <c r="AE16">
        <v>-2.2137128389300002E-3</v>
      </c>
      <c r="AF16" t="s">
        <v>48</v>
      </c>
      <c r="AG16">
        <v>39</v>
      </c>
      <c r="AH16">
        <v>-2.66211294363E-3</v>
      </c>
      <c r="AI16" t="s">
        <v>48</v>
      </c>
      <c r="AJ16" t="s">
        <v>49</v>
      </c>
      <c r="AK16">
        <v>0.119146051012</v>
      </c>
      <c r="AL16" t="s">
        <v>48</v>
      </c>
      <c r="AM16" t="s">
        <v>54</v>
      </c>
      <c r="AN16" t="s">
        <v>55</v>
      </c>
      <c r="AO16" t="s">
        <v>55</v>
      </c>
      <c r="AP16" t="s">
        <v>607</v>
      </c>
    </row>
    <row r="17" spans="1:42" x14ac:dyDescent="0.3">
      <c r="A17" t="s">
        <v>293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45</v>
      </c>
      <c r="K17">
        <v>10710545</v>
      </c>
      <c r="L17" t="s">
        <v>46</v>
      </c>
      <c r="M17">
        <v>534.59106026785696</v>
      </c>
      <c r="N17" t="s">
        <v>58</v>
      </c>
      <c r="O17">
        <v>6.5096507697174899E-3</v>
      </c>
      <c r="P17" t="s">
        <v>45</v>
      </c>
      <c r="Q17">
        <v>97.504980354989598</v>
      </c>
      <c r="R17" t="s">
        <v>45</v>
      </c>
      <c r="S17">
        <v>0.81498399209100003</v>
      </c>
      <c r="T17">
        <v>0.75</v>
      </c>
      <c r="U17" t="s">
        <v>45</v>
      </c>
      <c r="V17">
        <v>0.84060079458600001</v>
      </c>
      <c r="W17" t="s">
        <v>45</v>
      </c>
      <c r="X17">
        <v>0.78490072260199995</v>
      </c>
      <c r="Y17" t="s">
        <v>45</v>
      </c>
      <c r="Z17">
        <v>0.95412926422199995</v>
      </c>
      <c r="AA17" t="s">
        <v>45</v>
      </c>
      <c r="AB17" s="2">
        <v>7.2918333866500002E-10</v>
      </c>
      <c r="AC17" t="s">
        <v>47</v>
      </c>
      <c r="AD17">
        <v>1</v>
      </c>
      <c r="AE17">
        <v>-2.40615786239E-3</v>
      </c>
      <c r="AF17" t="s">
        <v>48</v>
      </c>
      <c r="AG17">
        <v>30</v>
      </c>
      <c r="AH17">
        <v>-2.9711635094500002E-3</v>
      </c>
      <c r="AI17" t="s">
        <v>48</v>
      </c>
      <c r="AJ17" t="s">
        <v>49</v>
      </c>
      <c r="AK17">
        <v>8.7674190991199996E-2</v>
      </c>
      <c r="AL17" t="s">
        <v>48</v>
      </c>
      <c r="AM17" t="s">
        <v>54</v>
      </c>
      <c r="AN17" t="s">
        <v>55</v>
      </c>
      <c r="AO17" t="s">
        <v>55</v>
      </c>
      <c r="AP17" t="s">
        <v>52</v>
      </c>
    </row>
    <row r="18" spans="1:42" x14ac:dyDescent="0.3">
      <c r="A18" t="s">
        <v>295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45</v>
      </c>
      <c r="K18">
        <v>17936069</v>
      </c>
      <c r="L18" t="s">
        <v>46</v>
      </c>
      <c r="M18">
        <v>943.90495535714194</v>
      </c>
      <c r="N18" t="s">
        <v>49</v>
      </c>
      <c r="O18">
        <v>2.62128193706254E-2</v>
      </c>
      <c r="P18" t="s">
        <v>45</v>
      </c>
      <c r="Q18">
        <v>91.979808239217107</v>
      </c>
      <c r="R18" t="s">
        <v>45</v>
      </c>
      <c r="S18">
        <v>0.92465272432400003</v>
      </c>
      <c r="T18">
        <v>0.8</v>
      </c>
      <c r="U18" t="s">
        <v>45</v>
      </c>
      <c r="V18">
        <v>0.94351811425300003</v>
      </c>
      <c r="W18" t="s">
        <v>45</v>
      </c>
      <c r="X18">
        <v>0.90463217548999997</v>
      </c>
      <c r="Y18" t="s">
        <v>45</v>
      </c>
      <c r="Z18">
        <v>0.95412926422199995</v>
      </c>
      <c r="AA18" t="s">
        <v>45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48</v>
      </c>
      <c r="AG18">
        <v>0</v>
      </c>
      <c r="AH18">
        <v>-7.5951055175899995E-4</v>
      </c>
      <c r="AI18" t="s">
        <v>48</v>
      </c>
      <c r="AJ18" t="s">
        <v>49</v>
      </c>
      <c r="AK18">
        <v>0.35464617818900002</v>
      </c>
      <c r="AL18" t="s">
        <v>48</v>
      </c>
      <c r="AM18" t="s">
        <v>529</v>
      </c>
      <c r="AN18" t="s">
        <v>529</v>
      </c>
      <c r="AO18" t="s">
        <v>51</v>
      </c>
      <c r="AP18" t="s">
        <v>52</v>
      </c>
    </row>
    <row r="19" spans="1:42" x14ac:dyDescent="0.3">
      <c r="A19" t="s">
        <v>297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45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45</v>
      </c>
      <c r="Q19">
        <v>93.894403266475194</v>
      </c>
      <c r="R19" t="s">
        <v>45</v>
      </c>
      <c r="S19">
        <v>0.93862031160799997</v>
      </c>
      <c r="T19">
        <v>0.8</v>
      </c>
      <c r="U19" t="s">
        <v>45</v>
      </c>
      <c r="V19">
        <v>0.96071821936299995</v>
      </c>
      <c r="W19" t="s">
        <v>45</v>
      </c>
      <c r="X19">
        <v>0.91538393382000005</v>
      </c>
      <c r="Y19" t="s">
        <v>45</v>
      </c>
      <c r="Z19">
        <v>0.84094804639099996</v>
      </c>
      <c r="AA19" t="s">
        <v>45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45</v>
      </c>
      <c r="AG19">
        <v>0</v>
      </c>
      <c r="AH19">
        <v>-5.2041113403899998E-4</v>
      </c>
      <c r="AI19" t="s">
        <v>48</v>
      </c>
      <c r="AJ19" t="s">
        <v>49</v>
      </c>
      <c r="AK19">
        <v>0.226427031626</v>
      </c>
      <c r="AL19" t="s">
        <v>48</v>
      </c>
      <c r="AM19" t="s">
        <v>224</v>
      </c>
      <c r="AN19" t="s">
        <v>51</v>
      </c>
      <c r="AO19" t="s">
        <v>224</v>
      </c>
      <c r="AP19" t="s">
        <v>52</v>
      </c>
    </row>
    <row r="20" spans="1:42" x14ac:dyDescent="0.3">
      <c r="A20" t="s">
        <v>299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45</v>
      </c>
      <c r="K20">
        <v>19084469</v>
      </c>
      <c r="L20" t="s">
        <v>46</v>
      </c>
      <c r="M20">
        <v>1011.43212946428</v>
      </c>
      <c r="N20" t="s">
        <v>49</v>
      </c>
      <c r="O20">
        <v>1.40061361369655E-2</v>
      </c>
      <c r="P20" t="s">
        <v>45</v>
      </c>
      <c r="Q20">
        <v>90.034218474667995</v>
      </c>
      <c r="R20" t="s">
        <v>45</v>
      </c>
      <c r="S20">
        <v>0.89321306275000001</v>
      </c>
      <c r="T20">
        <v>0.8</v>
      </c>
      <c r="U20" t="s">
        <v>45</v>
      </c>
      <c r="V20">
        <v>0.91864897025400005</v>
      </c>
      <c r="W20" t="s">
        <v>45</v>
      </c>
      <c r="X20">
        <v>0.86560579635500001</v>
      </c>
      <c r="Y20" t="s">
        <v>45</v>
      </c>
      <c r="Z20">
        <v>0.95412926422199995</v>
      </c>
      <c r="AA20" t="s">
        <v>45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48</v>
      </c>
      <c r="AG20">
        <v>0</v>
      </c>
      <c r="AH20">
        <v>-1.1247689191800001E-3</v>
      </c>
      <c r="AI20" t="s">
        <v>48</v>
      </c>
      <c r="AJ20" t="s">
        <v>49</v>
      </c>
      <c r="AK20">
        <v>0.104406147166</v>
      </c>
      <c r="AL20" t="s">
        <v>48</v>
      </c>
      <c r="AM20" t="s">
        <v>54</v>
      </c>
      <c r="AN20" t="s">
        <v>55</v>
      </c>
      <c r="AO20" t="s">
        <v>55</v>
      </c>
      <c r="AP20" t="s">
        <v>52</v>
      </c>
    </row>
    <row r="21" spans="1:42" x14ac:dyDescent="0.3">
      <c r="A21" t="s">
        <v>301</v>
      </c>
      <c r="B21" t="s">
        <v>64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45</v>
      </c>
      <c r="K21">
        <v>22430099</v>
      </c>
      <c r="L21" t="s">
        <v>46</v>
      </c>
      <c r="M21">
        <v>1210.14916964285</v>
      </c>
      <c r="N21" t="s">
        <v>135</v>
      </c>
      <c r="O21">
        <v>1.7993861776996401E-2</v>
      </c>
      <c r="P21" t="s">
        <v>45</v>
      </c>
      <c r="Q21">
        <v>78.970534184664402</v>
      </c>
      <c r="R21" t="s">
        <v>48</v>
      </c>
      <c r="S21">
        <v>0.87740910981999998</v>
      </c>
      <c r="T21">
        <v>0.8</v>
      </c>
      <c r="U21" t="s">
        <v>45</v>
      </c>
      <c r="V21">
        <v>0.91600512902200004</v>
      </c>
      <c r="W21" t="s">
        <v>45</v>
      </c>
      <c r="X21">
        <v>0.83648375679599996</v>
      </c>
      <c r="Y21" t="s">
        <v>45</v>
      </c>
      <c r="Z21">
        <v>0.99584488300200003</v>
      </c>
      <c r="AA21" t="s">
        <v>45</v>
      </c>
      <c r="AB21" s="2">
        <v>1.1016419011400001E-30</v>
      </c>
      <c r="AC21" t="s">
        <v>47</v>
      </c>
      <c r="AD21">
        <v>0</v>
      </c>
      <c r="AE21">
        <v>-6.3613331278699996E-4</v>
      </c>
      <c r="AF21" t="s">
        <v>48</v>
      </c>
      <c r="AG21">
        <v>0</v>
      </c>
      <c r="AH21">
        <v>-6.0429444399499996E-4</v>
      </c>
      <c r="AI21" t="s">
        <v>48</v>
      </c>
      <c r="AJ21" t="s">
        <v>49</v>
      </c>
      <c r="AK21">
        <v>0.10825808048500001</v>
      </c>
      <c r="AL21" t="s">
        <v>48</v>
      </c>
      <c r="AM21" t="s">
        <v>530</v>
      </c>
      <c r="AN21" t="s">
        <v>530</v>
      </c>
      <c r="AO21" t="s">
        <v>51</v>
      </c>
      <c r="AP21" t="s">
        <v>607</v>
      </c>
    </row>
    <row r="22" spans="1:42" x14ac:dyDescent="0.3">
      <c r="A22" t="s">
        <v>303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45</v>
      </c>
      <c r="K22">
        <v>22517755</v>
      </c>
      <c r="L22" t="s">
        <v>46</v>
      </c>
      <c r="M22">
        <v>1216.7322946428501</v>
      </c>
      <c r="N22" t="s">
        <v>135</v>
      </c>
      <c r="O22">
        <v>1.7442469768427699E-2</v>
      </c>
      <c r="P22" t="s">
        <v>45</v>
      </c>
      <c r="Q22">
        <v>86.730652985390094</v>
      </c>
      <c r="R22" t="s">
        <v>45</v>
      </c>
      <c r="S22">
        <v>0.88872730114700005</v>
      </c>
      <c r="T22">
        <v>0.8</v>
      </c>
      <c r="U22" t="s">
        <v>45</v>
      </c>
      <c r="V22">
        <v>0.928814376163</v>
      </c>
      <c r="W22" t="s">
        <v>45</v>
      </c>
      <c r="X22">
        <v>0.846413129115</v>
      </c>
      <c r="Y22" t="s">
        <v>45</v>
      </c>
      <c r="Z22">
        <v>0.84094804639099996</v>
      </c>
      <c r="AA22" t="s">
        <v>45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48</v>
      </c>
      <c r="AG22">
        <v>0</v>
      </c>
      <c r="AH22">
        <v>-8.11192068487E-4</v>
      </c>
      <c r="AI22" t="s">
        <v>48</v>
      </c>
      <c r="AJ22" t="s">
        <v>104</v>
      </c>
      <c r="AK22">
        <v>0.51077920771300001</v>
      </c>
      <c r="AL22" t="s">
        <v>48</v>
      </c>
      <c r="AM22" t="s">
        <v>54</v>
      </c>
      <c r="AN22" t="s">
        <v>55</v>
      </c>
      <c r="AO22" t="s">
        <v>55</v>
      </c>
      <c r="AP22" t="s">
        <v>52</v>
      </c>
    </row>
    <row r="23" spans="1:42" x14ac:dyDescent="0.3">
      <c r="A23" t="s">
        <v>305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45</v>
      </c>
      <c r="K23">
        <v>22830617</v>
      </c>
      <c r="L23" t="s">
        <v>46</v>
      </c>
      <c r="M23">
        <v>1020.3599884868401</v>
      </c>
      <c r="N23" t="s">
        <v>49</v>
      </c>
      <c r="O23">
        <v>6.6962896060814805E-2</v>
      </c>
      <c r="P23" t="s">
        <v>45</v>
      </c>
      <c r="Q23">
        <v>85.485196026089298</v>
      </c>
      <c r="R23" t="s">
        <v>45</v>
      </c>
      <c r="S23">
        <v>0.94188499625699995</v>
      </c>
      <c r="T23">
        <v>0.85</v>
      </c>
      <c r="U23" t="s">
        <v>45</v>
      </c>
      <c r="V23">
        <v>0.94357274064600005</v>
      </c>
      <c r="W23" t="s">
        <v>45</v>
      </c>
      <c r="X23">
        <v>0.93797698590400003</v>
      </c>
      <c r="Y23" t="s">
        <v>45</v>
      </c>
      <c r="Z23">
        <v>0.99584488300200003</v>
      </c>
      <c r="AA23" t="s">
        <v>45</v>
      </c>
      <c r="AB23">
        <v>0.16726694342699999</v>
      </c>
      <c r="AC23" t="s">
        <v>47</v>
      </c>
      <c r="AD23">
        <v>0</v>
      </c>
      <c r="AE23">
        <v>-7.2598278346800002E-4</v>
      </c>
      <c r="AF23" t="s">
        <v>48</v>
      </c>
      <c r="AG23">
        <v>0</v>
      </c>
      <c r="AH23">
        <v>-3.31898110402E-4</v>
      </c>
      <c r="AI23" t="s">
        <v>45</v>
      </c>
      <c r="AJ23" t="s">
        <v>49</v>
      </c>
      <c r="AK23">
        <v>0.42484979272399997</v>
      </c>
      <c r="AL23" t="s">
        <v>48</v>
      </c>
      <c r="AM23" t="s">
        <v>54</v>
      </c>
      <c r="AN23" t="s">
        <v>55</v>
      </c>
      <c r="AO23" t="s">
        <v>55</v>
      </c>
      <c r="AP23" t="s">
        <v>52</v>
      </c>
    </row>
    <row r="24" spans="1:42" x14ac:dyDescent="0.3">
      <c r="A24" t="s">
        <v>307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45</v>
      </c>
      <c r="K24">
        <v>11262793</v>
      </c>
      <c r="L24" t="s">
        <v>46</v>
      </c>
      <c r="M24">
        <v>579.44845089285695</v>
      </c>
      <c r="N24" t="s">
        <v>46</v>
      </c>
      <c r="O24">
        <v>3.4966448612757897E-2</v>
      </c>
      <c r="P24" t="s">
        <v>45</v>
      </c>
      <c r="Q24">
        <v>90.212055725029103</v>
      </c>
      <c r="R24" t="s">
        <v>45</v>
      </c>
      <c r="S24">
        <v>0.96027938615099995</v>
      </c>
      <c r="T24">
        <v>0.8</v>
      </c>
      <c r="U24" t="s">
        <v>45</v>
      </c>
      <c r="V24">
        <v>0.966781090447</v>
      </c>
      <c r="W24" t="s">
        <v>45</v>
      </c>
      <c r="X24">
        <v>0.95389709549000001</v>
      </c>
      <c r="Y24" t="s">
        <v>45</v>
      </c>
      <c r="Z24">
        <v>0.99584488300200003</v>
      </c>
      <c r="AA24" t="s">
        <v>45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45</v>
      </c>
      <c r="AG24">
        <v>0</v>
      </c>
      <c r="AH24">
        <v>-1.1747108000599999E-4</v>
      </c>
      <c r="AI24" t="s">
        <v>45</v>
      </c>
      <c r="AJ24" t="s">
        <v>49</v>
      </c>
      <c r="AK24">
        <v>0.22736004950899999</v>
      </c>
      <c r="AL24" t="s">
        <v>48</v>
      </c>
      <c r="AM24" t="s">
        <v>531</v>
      </c>
      <c r="AN24" t="s">
        <v>531</v>
      </c>
      <c r="AO24" t="s">
        <v>51</v>
      </c>
      <c r="AP24" t="s">
        <v>52</v>
      </c>
    </row>
    <row r="25" spans="1:42" x14ac:dyDescent="0.3">
      <c r="A25" t="s">
        <v>309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45</v>
      </c>
      <c r="K25">
        <v>19181201</v>
      </c>
      <c r="L25" t="s">
        <v>46</v>
      </c>
      <c r="M25">
        <v>1009.90740625</v>
      </c>
      <c r="N25" t="s">
        <v>49</v>
      </c>
      <c r="O25">
        <v>2.7961230170036398E-2</v>
      </c>
      <c r="P25" t="s">
        <v>45</v>
      </c>
      <c r="Q25">
        <v>92.311997677198406</v>
      </c>
      <c r="R25" t="s">
        <v>45</v>
      </c>
      <c r="S25">
        <v>0.93572305021199997</v>
      </c>
      <c r="T25">
        <v>0.8</v>
      </c>
      <c r="U25" t="s">
        <v>45</v>
      </c>
      <c r="V25">
        <v>0.94773280897900003</v>
      </c>
      <c r="W25" t="s">
        <v>45</v>
      </c>
      <c r="X25">
        <v>0.92217729258100001</v>
      </c>
      <c r="Y25" t="s">
        <v>45</v>
      </c>
      <c r="Z25">
        <v>0.95412926422199995</v>
      </c>
      <c r="AA25" t="s">
        <v>45</v>
      </c>
      <c r="AB25" s="2">
        <v>1.3904190258299999E-5</v>
      </c>
      <c r="AC25" t="s">
        <v>47</v>
      </c>
      <c r="AD25">
        <v>0</v>
      </c>
      <c r="AE25">
        <v>-6.2310046942700001E-4</v>
      </c>
      <c r="AF25" t="s">
        <v>48</v>
      </c>
      <c r="AG25">
        <v>0</v>
      </c>
      <c r="AH25">
        <v>-7.2414977685899998E-4</v>
      </c>
      <c r="AI25" t="s">
        <v>48</v>
      </c>
      <c r="AJ25" t="s">
        <v>49</v>
      </c>
      <c r="AK25">
        <v>0.13190919093199999</v>
      </c>
      <c r="AL25" t="s">
        <v>48</v>
      </c>
      <c r="AM25" t="s">
        <v>532</v>
      </c>
      <c r="AN25" t="s">
        <v>532</v>
      </c>
      <c r="AO25" t="s">
        <v>51</v>
      </c>
      <c r="AP25" t="s">
        <v>56</v>
      </c>
    </row>
    <row r="26" spans="1:42" x14ac:dyDescent="0.3">
      <c r="A26" t="s">
        <v>310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45</v>
      </c>
      <c r="K26">
        <v>21795042</v>
      </c>
      <c r="L26" t="s">
        <v>46</v>
      </c>
      <c r="M26">
        <v>1153.0040535714199</v>
      </c>
      <c r="N26" t="s">
        <v>65</v>
      </c>
      <c r="O26">
        <v>2.0941007978298499E-2</v>
      </c>
      <c r="P26" t="s">
        <v>45</v>
      </c>
      <c r="Q26">
        <v>89.941047147556901</v>
      </c>
      <c r="R26" t="s">
        <v>45</v>
      </c>
      <c r="S26">
        <v>0.89826064096500002</v>
      </c>
      <c r="T26">
        <v>0.8</v>
      </c>
      <c r="U26" t="s">
        <v>45</v>
      </c>
      <c r="V26">
        <v>0.94463606031500003</v>
      </c>
      <c r="W26" t="s">
        <v>45</v>
      </c>
      <c r="X26">
        <v>0.85869474928400003</v>
      </c>
      <c r="Y26" t="s">
        <v>45</v>
      </c>
      <c r="Z26">
        <v>0.67793689645199995</v>
      </c>
      <c r="AA26" t="s">
        <v>45</v>
      </c>
      <c r="AB26" s="2">
        <v>1.86479146868E-37</v>
      </c>
      <c r="AC26" t="s">
        <v>47</v>
      </c>
      <c r="AD26">
        <v>0</v>
      </c>
      <c r="AE26">
        <v>-6.0048390003199995E-4</v>
      </c>
      <c r="AF26" t="s">
        <v>48</v>
      </c>
      <c r="AG26">
        <v>3</v>
      </c>
      <c r="AH26">
        <v>-5.1121202553399997E-4</v>
      </c>
      <c r="AI26" t="s">
        <v>48</v>
      </c>
      <c r="AJ26" t="s">
        <v>49</v>
      </c>
      <c r="AK26">
        <v>0.32890865254500001</v>
      </c>
      <c r="AL26" t="s">
        <v>48</v>
      </c>
      <c r="AM26" t="s">
        <v>54</v>
      </c>
      <c r="AN26" t="s">
        <v>55</v>
      </c>
      <c r="AO26" t="s">
        <v>55</v>
      </c>
      <c r="AP26" t="s">
        <v>52</v>
      </c>
    </row>
    <row r="27" spans="1:42" x14ac:dyDescent="0.3">
      <c r="A27" t="s">
        <v>313</v>
      </c>
      <c r="B27" t="s">
        <v>64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45</v>
      </c>
      <c r="K27">
        <v>13800416</v>
      </c>
      <c r="L27" t="s">
        <v>46</v>
      </c>
      <c r="M27">
        <v>717.56914508928503</v>
      </c>
      <c r="N27" t="s">
        <v>46</v>
      </c>
      <c r="O27">
        <v>2.7595836955968199E-2</v>
      </c>
      <c r="P27" t="s">
        <v>45</v>
      </c>
      <c r="Q27">
        <v>95.107780357207702</v>
      </c>
      <c r="R27" t="s">
        <v>45</v>
      </c>
      <c r="S27">
        <v>0.846082557081</v>
      </c>
      <c r="T27">
        <v>0.8</v>
      </c>
      <c r="U27" t="s">
        <v>45</v>
      </c>
      <c r="V27">
        <v>0.94004407294000003</v>
      </c>
      <c r="W27" t="s">
        <v>45</v>
      </c>
      <c r="X27">
        <v>0.74762538783200005</v>
      </c>
      <c r="Y27" t="s">
        <v>48</v>
      </c>
      <c r="Z27">
        <v>0.358420132025</v>
      </c>
      <c r="AA27" t="s">
        <v>45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48</v>
      </c>
      <c r="AG27">
        <v>5</v>
      </c>
      <c r="AH27">
        <v>-1.1708936448499999E-3</v>
      </c>
      <c r="AI27" t="s">
        <v>48</v>
      </c>
      <c r="AJ27" t="s">
        <v>49</v>
      </c>
      <c r="AK27">
        <v>0.52447136696700003</v>
      </c>
      <c r="AL27" t="s">
        <v>48</v>
      </c>
      <c r="AM27" t="s">
        <v>54</v>
      </c>
      <c r="AN27" t="s">
        <v>55</v>
      </c>
      <c r="AO27" t="s">
        <v>55</v>
      </c>
      <c r="AP27" t="s">
        <v>56</v>
      </c>
    </row>
    <row r="28" spans="1:42" x14ac:dyDescent="0.3">
      <c r="A28" t="s">
        <v>315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45</v>
      </c>
      <c r="K28">
        <v>20826514</v>
      </c>
      <c r="L28" t="s">
        <v>46</v>
      </c>
      <c r="M28">
        <v>1127.5459866071401</v>
      </c>
      <c r="N28" t="s">
        <v>135</v>
      </c>
      <c r="O28">
        <v>2.1874989646638299E-2</v>
      </c>
      <c r="P28" t="s">
        <v>45</v>
      </c>
      <c r="Q28">
        <v>81.016231528993202</v>
      </c>
      <c r="R28" t="s">
        <v>45</v>
      </c>
      <c r="S28">
        <v>0.74057619424099996</v>
      </c>
      <c r="T28">
        <v>0.8</v>
      </c>
      <c r="U28" t="s">
        <v>48</v>
      </c>
      <c r="V28">
        <v>0.80815855167700001</v>
      </c>
      <c r="W28" t="s">
        <v>45</v>
      </c>
      <c r="X28">
        <v>0.67993015858999994</v>
      </c>
      <c r="Y28" t="s">
        <v>48</v>
      </c>
      <c r="Z28">
        <v>0.99584488300200003</v>
      </c>
      <c r="AA28" t="s">
        <v>45</v>
      </c>
      <c r="AB28" s="2">
        <v>3.8904814600399997E-34</v>
      </c>
      <c r="AC28" t="s">
        <v>47</v>
      </c>
      <c r="AD28">
        <v>0</v>
      </c>
      <c r="AE28">
        <v>-2.85916078371E-3</v>
      </c>
      <c r="AF28" t="s">
        <v>48</v>
      </c>
      <c r="AG28">
        <v>24</v>
      </c>
      <c r="AH28">
        <v>-1.500373752E-3</v>
      </c>
      <c r="AI28" t="s">
        <v>48</v>
      </c>
      <c r="AJ28" t="s">
        <v>104</v>
      </c>
      <c r="AK28">
        <v>0.28307559708899999</v>
      </c>
      <c r="AL28" t="s">
        <v>48</v>
      </c>
      <c r="AM28" t="s">
        <v>533</v>
      </c>
      <c r="AN28" t="s">
        <v>533</v>
      </c>
      <c r="AO28" t="s">
        <v>51</v>
      </c>
      <c r="AP28" t="s">
        <v>607</v>
      </c>
    </row>
    <row r="29" spans="1:42" x14ac:dyDescent="0.3">
      <c r="A29" t="s">
        <v>318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45</v>
      </c>
      <c r="K29">
        <v>20548879</v>
      </c>
      <c r="L29" t="s">
        <v>46</v>
      </c>
      <c r="M29">
        <v>1120.72652455357</v>
      </c>
      <c r="N29" t="s">
        <v>135</v>
      </c>
      <c r="O29">
        <v>2.2520355758670001E-2</v>
      </c>
      <c r="P29" t="s">
        <v>45</v>
      </c>
      <c r="Q29">
        <v>79.084813897924803</v>
      </c>
      <c r="R29" t="s">
        <v>48</v>
      </c>
      <c r="S29">
        <v>0.77398087168899998</v>
      </c>
      <c r="T29">
        <v>0.8</v>
      </c>
      <c r="U29" t="s">
        <v>48</v>
      </c>
      <c r="V29">
        <v>0.84162002702600003</v>
      </c>
      <c r="W29" t="s">
        <v>45</v>
      </c>
      <c r="X29">
        <v>0.70404580961899998</v>
      </c>
      <c r="Y29" t="s">
        <v>48</v>
      </c>
      <c r="Z29">
        <v>0.84094804639099996</v>
      </c>
      <c r="AA29" t="s">
        <v>45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48</v>
      </c>
      <c r="AG29">
        <v>16</v>
      </c>
      <c r="AH29">
        <v>-7.9947459619300002E-4</v>
      </c>
      <c r="AI29" t="s">
        <v>48</v>
      </c>
      <c r="AJ29" t="s">
        <v>49</v>
      </c>
      <c r="AK29">
        <v>0.55631743765300001</v>
      </c>
      <c r="AL29" t="s">
        <v>48</v>
      </c>
      <c r="AM29" t="s">
        <v>534</v>
      </c>
      <c r="AN29" t="s">
        <v>51</v>
      </c>
      <c r="AO29" t="s">
        <v>534</v>
      </c>
      <c r="AP29" t="s">
        <v>607</v>
      </c>
    </row>
    <row r="30" spans="1:42" x14ac:dyDescent="0.3">
      <c r="A30" t="s">
        <v>320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45</v>
      </c>
      <c r="K30">
        <v>16554828</v>
      </c>
      <c r="L30" t="s">
        <v>46</v>
      </c>
      <c r="M30">
        <v>882.445392857142</v>
      </c>
      <c r="N30" t="s">
        <v>49</v>
      </c>
      <c r="O30">
        <v>3.01876067467899E-2</v>
      </c>
      <c r="P30" t="s">
        <v>45</v>
      </c>
      <c r="Q30">
        <v>83.543982903376104</v>
      </c>
      <c r="R30" t="s">
        <v>45</v>
      </c>
      <c r="S30">
        <v>0.71630691721299999</v>
      </c>
      <c r="T30">
        <v>0.8</v>
      </c>
      <c r="U30" t="s">
        <v>48</v>
      </c>
      <c r="V30">
        <v>0.77793566759999999</v>
      </c>
      <c r="W30" t="s">
        <v>48</v>
      </c>
      <c r="X30">
        <v>0.66060685704699995</v>
      </c>
      <c r="Y30" t="s">
        <v>48</v>
      </c>
      <c r="Z30">
        <v>0.99998090779100002</v>
      </c>
      <c r="AA30" t="s">
        <v>45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48</v>
      </c>
      <c r="AG30">
        <v>18</v>
      </c>
      <c r="AH30">
        <v>-1.87792463133E-3</v>
      </c>
      <c r="AI30" t="s">
        <v>48</v>
      </c>
      <c r="AJ30" t="s">
        <v>104</v>
      </c>
      <c r="AK30">
        <v>0.87819688690300002</v>
      </c>
      <c r="AL30" t="s">
        <v>48</v>
      </c>
      <c r="AM30" t="s">
        <v>535</v>
      </c>
      <c r="AN30" t="s">
        <v>51</v>
      </c>
      <c r="AO30" t="s">
        <v>535</v>
      </c>
      <c r="AP30" t="s">
        <v>52</v>
      </c>
    </row>
    <row r="31" spans="1:42" x14ac:dyDescent="0.3">
      <c r="A31" t="s">
        <v>323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45</v>
      </c>
      <c r="K31">
        <v>14794255</v>
      </c>
      <c r="L31" t="s">
        <v>46</v>
      </c>
      <c r="M31">
        <v>793.19288839285696</v>
      </c>
      <c r="N31" t="s">
        <v>46</v>
      </c>
      <c r="O31">
        <v>5.5989967966543298E-2</v>
      </c>
      <c r="P31" t="s">
        <v>45</v>
      </c>
      <c r="Q31">
        <v>87.459206444007506</v>
      </c>
      <c r="R31" t="s">
        <v>45</v>
      </c>
      <c r="S31">
        <v>0.90779063802399995</v>
      </c>
      <c r="T31">
        <v>0.8</v>
      </c>
      <c r="U31" t="s">
        <v>45</v>
      </c>
      <c r="V31">
        <v>0.93486773451100003</v>
      </c>
      <c r="W31" t="s">
        <v>45</v>
      </c>
      <c r="X31">
        <v>0.89284773444800003</v>
      </c>
      <c r="Y31" t="s">
        <v>45</v>
      </c>
      <c r="Z31">
        <v>0.95412926422199995</v>
      </c>
      <c r="AA31" t="s">
        <v>45</v>
      </c>
      <c r="AB31">
        <v>1.5910053293699999E-2</v>
      </c>
      <c r="AC31" t="s">
        <v>47</v>
      </c>
      <c r="AD31">
        <v>0</v>
      </c>
      <c r="AE31">
        <v>-6.0834151152499997E-4</v>
      </c>
      <c r="AF31" t="s">
        <v>48</v>
      </c>
      <c r="AG31">
        <v>3</v>
      </c>
      <c r="AH31">
        <v>-6.4423469832499997E-4</v>
      </c>
      <c r="AI31" t="s">
        <v>48</v>
      </c>
      <c r="AJ31" t="s">
        <v>49</v>
      </c>
      <c r="AK31">
        <v>0.44894999441</v>
      </c>
      <c r="AL31" t="s">
        <v>48</v>
      </c>
      <c r="AM31" t="s">
        <v>536</v>
      </c>
      <c r="AN31" t="s">
        <v>51</v>
      </c>
      <c r="AO31" t="s">
        <v>536</v>
      </c>
      <c r="AP31" t="s">
        <v>607</v>
      </c>
    </row>
    <row r="32" spans="1:42" x14ac:dyDescent="0.3">
      <c r="A32" t="s">
        <v>325</v>
      </c>
      <c r="B32" t="s">
        <v>64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87</v>
      </c>
      <c r="I32">
        <v>94.461301177999999</v>
      </c>
      <c r="J32" t="s">
        <v>45</v>
      </c>
      <c r="K32">
        <v>15926233</v>
      </c>
      <c r="L32" t="s">
        <v>46</v>
      </c>
      <c r="M32">
        <v>820.68241741071404</v>
      </c>
      <c r="N32" t="s">
        <v>46</v>
      </c>
      <c r="O32">
        <v>3.5198029366132602E-2</v>
      </c>
      <c r="P32" t="s">
        <v>45</v>
      </c>
      <c r="Q32">
        <v>94.295915563926499</v>
      </c>
      <c r="R32" t="s">
        <v>45</v>
      </c>
      <c r="S32">
        <v>0.93013740893899999</v>
      </c>
      <c r="T32">
        <v>0.8</v>
      </c>
      <c r="U32" t="s">
        <v>45</v>
      </c>
      <c r="V32">
        <v>0.95952555694800001</v>
      </c>
      <c r="W32" t="s">
        <v>45</v>
      </c>
      <c r="X32">
        <v>0.90080484408600003</v>
      </c>
      <c r="Y32" t="s">
        <v>45</v>
      </c>
      <c r="Z32">
        <v>0.67793689645199995</v>
      </c>
      <c r="AA32" t="s">
        <v>45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45</v>
      </c>
      <c r="AG32">
        <v>0</v>
      </c>
      <c r="AH32">
        <v>-5.8276846209100001E-4</v>
      </c>
      <c r="AI32" t="s">
        <v>48</v>
      </c>
      <c r="AJ32" t="s">
        <v>49</v>
      </c>
      <c r="AK32">
        <v>0.41652471387500001</v>
      </c>
      <c r="AL32" t="s">
        <v>48</v>
      </c>
      <c r="AM32" t="s">
        <v>54</v>
      </c>
      <c r="AN32" t="s">
        <v>55</v>
      </c>
      <c r="AO32" t="s">
        <v>55</v>
      </c>
      <c r="AP32" t="s">
        <v>607</v>
      </c>
    </row>
    <row r="33" spans="1:42" x14ac:dyDescent="0.3">
      <c r="A33" t="s">
        <v>326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45</v>
      </c>
      <c r="K33">
        <v>16649356</v>
      </c>
      <c r="L33" t="s">
        <v>46</v>
      </c>
      <c r="M33">
        <v>884.32124107142795</v>
      </c>
      <c r="N33" t="s">
        <v>49</v>
      </c>
      <c r="O33">
        <v>5.2428246892747603E-2</v>
      </c>
      <c r="P33" t="s">
        <v>45</v>
      </c>
      <c r="Q33">
        <v>81.245101909248305</v>
      </c>
      <c r="R33" t="s">
        <v>45</v>
      </c>
      <c r="S33">
        <v>0.90342217595700003</v>
      </c>
      <c r="T33">
        <v>0.8</v>
      </c>
      <c r="U33" t="s">
        <v>45</v>
      </c>
      <c r="V33">
        <v>0.928859553733</v>
      </c>
      <c r="W33" t="s">
        <v>45</v>
      </c>
      <c r="X33">
        <v>0.88526878112999996</v>
      </c>
      <c r="Y33" t="s">
        <v>45</v>
      </c>
      <c r="Z33">
        <v>0.95412926422199995</v>
      </c>
      <c r="AA33" t="s">
        <v>45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45</v>
      </c>
      <c r="AG33">
        <v>3</v>
      </c>
      <c r="AH33">
        <v>-2.0141251471499999E-4</v>
      </c>
      <c r="AI33" t="s">
        <v>45</v>
      </c>
      <c r="AJ33" t="s">
        <v>49</v>
      </c>
      <c r="AK33">
        <v>0.35670128176999999</v>
      </c>
      <c r="AL33" t="s">
        <v>48</v>
      </c>
      <c r="AM33" t="s">
        <v>537</v>
      </c>
      <c r="AN33" t="s">
        <v>538</v>
      </c>
      <c r="AO33" t="s">
        <v>539</v>
      </c>
      <c r="AP33" t="s">
        <v>52</v>
      </c>
    </row>
    <row r="34" spans="1:42" x14ac:dyDescent="0.3">
      <c r="A34" t="s">
        <v>329</v>
      </c>
      <c r="B34" t="s">
        <v>64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45</v>
      </c>
      <c r="K34">
        <v>18845203</v>
      </c>
      <c r="L34" t="s">
        <v>46</v>
      </c>
      <c r="M34">
        <v>988.60008928571403</v>
      </c>
      <c r="N34" t="s">
        <v>49</v>
      </c>
      <c r="O34">
        <v>1.47430442601358E-2</v>
      </c>
      <c r="P34" t="s">
        <v>45</v>
      </c>
      <c r="Q34">
        <v>90.077932894198597</v>
      </c>
      <c r="R34" t="s">
        <v>45</v>
      </c>
      <c r="S34">
        <v>0.82840575157700003</v>
      </c>
      <c r="T34">
        <v>0.8</v>
      </c>
      <c r="U34" t="s">
        <v>45</v>
      </c>
      <c r="V34">
        <v>0.86794975487899995</v>
      </c>
      <c r="W34" t="s">
        <v>45</v>
      </c>
      <c r="X34">
        <v>0.78849326355899996</v>
      </c>
      <c r="Y34" t="s">
        <v>48</v>
      </c>
      <c r="Z34">
        <v>0.99584488300200003</v>
      </c>
      <c r="AA34" t="s">
        <v>45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48</v>
      </c>
      <c r="AG34">
        <v>3</v>
      </c>
      <c r="AH34">
        <v>-1.8174658115000001E-3</v>
      </c>
      <c r="AI34" t="s">
        <v>48</v>
      </c>
      <c r="AJ34" t="s">
        <v>49</v>
      </c>
      <c r="AK34">
        <v>0.31759756853499999</v>
      </c>
      <c r="AL34" t="s">
        <v>48</v>
      </c>
      <c r="AM34" t="s">
        <v>540</v>
      </c>
      <c r="AN34" t="s">
        <v>541</v>
      </c>
      <c r="AO34" t="s">
        <v>542</v>
      </c>
      <c r="AP34" t="s">
        <v>607</v>
      </c>
    </row>
    <row r="35" spans="1:42" x14ac:dyDescent="0.3">
      <c r="A35" t="s">
        <v>332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45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45</v>
      </c>
      <c r="Q35">
        <v>93.307376953013701</v>
      </c>
      <c r="R35" t="s">
        <v>45</v>
      </c>
      <c r="S35">
        <v>0.85949863845399999</v>
      </c>
      <c r="T35">
        <v>0.8</v>
      </c>
      <c r="U35" t="s">
        <v>45</v>
      </c>
      <c r="V35">
        <v>0.89452297164200001</v>
      </c>
      <c r="W35" t="s">
        <v>45</v>
      </c>
      <c r="X35">
        <v>0.83020614647000002</v>
      </c>
      <c r="Y35" t="s">
        <v>45</v>
      </c>
      <c r="Z35">
        <v>0.95412926422199995</v>
      </c>
      <c r="AA35" t="s">
        <v>45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48</v>
      </c>
      <c r="AG35">
        <v>4</v>
      </c>
      <c r="AH35">
        <v>-1.7318426720700001E-3</v>
      </c>
      <c r="AI35" t="s">
        <v>48</v>
      </c>
      <c r="AJ35" t="s">
        <v>104</v>
      </c>
      <c r="AK35">
        <v>0.58275711753399995</v>
      </c>
      <c r="AL35" t="s">
        <v>48</v>
      </c>
      <c r="AM35" t="s">
        <v>54</v>
      </c>
      <c r="AN35" t="s">
        <v>55</v>
      </c>
      <c r="AO35" t="s">
        <v>55</v>
      </c>
      <c r="AP35" t="s">
        <v>607</v>
      </c>
    </row>
    <row r="36" spans="1:42" x14ac:dyDescent="0.3">
      <c r="A36" t="s">
        <v>335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45</v>
      </c>
      <c r="K36">
        <v>36080266</v>
      </c>
      <c r="L36" t="s">
        <v>46</v>
      </c>
      <c r="M36">
        <v>1546.84996710526</v>
      </c>
      <c r="N36" t="s">
        <v>135</v>
      </c>
      <c r="O36">
        <v>2.4282657184545399E-2</v>
      </c>
      <c r="P36" t="s">
        <v>45</v>
      </c>
      <c r="Q36">
        <v>82.282013008081506</v>
      </c>
      <c r="R36" t="s">
        <v>45</v>
      </c>
      <c r="S36">
        <v>0.93167911030899997</v>
      </c>
      <c r="T36">
        <v>0.85</v>
      </c>
      <c r="U36" t="s">
        <v>45</v>
      </c>
      <c r="V36">
        <v>0.94868319540699997</v>
      </c>
      <c r="W36" t="s">
        <v>45</v>
      </c>
      <c r="X36">
        <v>0.91267941280300002</v>
      </c>
      <c r="Y36" t="s">
        <v>45</v>
      </c>
      <c r="Z36">
        <v>0.84094804639099996</v>
      </c>
      <c r="AA36" t="s">
        <v>45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45</v>
      </c>
      <c r="AG36">
        <v>0</v>
      </c>
      <c r="AH36">
        <v>-4.7645564650299998E-4</v>
      </c>
      <c r="AI36" t="s">
        <v>45</v>
      </c>
      <c r="AJ36" t="s">
        <v>49</v>
      </c>
      <c r="AK36">
        <v>0.22071179088099999</v>
      </c>
      <c r="AL36" t="s">
        <v>48</v>
      </c>
      <c r="AM36" t="s">
        <v>543</v>
      </c>
      <c r="AN36" t="s">
        <v>51</v>
      </c>
      <c r="AO36" t="s">
        <v>543</v>
      </c>
      <c r="AP36" t="s">
        <v>607</v>
      </c>
    </row>
    <row r="37" spans="1:42" x14ac:dyDescent="0.3">
      <c r="A37" t="s">
        <v>337</v>
      </c>
      <c r="B37" t="s">
        <v>64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45</v>
      </c>
      <c r="K37">
        <v>22186253</v>
      </c>
      <c r="L37" t="s">
        <v>46</v>
      </c>
      <c r="M37">
        <v>1157.17949553571</v>
      </c>
      <c r="N37" t="s">
        <v>135</v>
      </c>
      <c r="O37">
        <v>1.7088378627943501E-2</v>
      </c>
      <c r="P37" t="s">
        <v>45</v>
      </c>
      <c r="Q37">
        <v>89.044571821535001</v>
      </c>
      <c r="R37" t="s">
        <v>45</v>
      </c>
      <c r="S37">
        <v>0.79384733493000004</v>
      </c>
      <c r="T37">
        <v>0.8</v>
      </c>
      <c r="U37" t="s">
        <v>48</v>
      </c>
      <c r="V37">
        <v>0.83769467486799998</v>
      </c>
      <c r="W37" t="s">
        <v>45</v>
      </c>
      <c r="X37">
        <v>0.74847545794100001</v>
      </c>
      <c r="Y37" t="s">
        <v>48</v>
      </c>
      <c r="Z37">
        <v>0.99584488300200003</v>
      </c>
      <c r="AA37" t="s">
        <v>45</v>
      </c>
      <c r="AB37" s="2">
        <v>2.34831246346E-15</v>
      </c>
      <c r="AC37" t="s">
        <v>47</v>
      </c>
      <c r="AD37">
        <v>0</v>
      </c>
      <c r="AE37">
        <v>-2.7450017281499999E-3</v>
      </c>
      <c r="AF37" t="s">
        <v>48</v>
      </c>
      <c r="AG37">
        <v>7</v>
      </c>
      <c r="AH37">
        <v>-2.1183659119200001E-3</v>
      </c>
      <c r="AI37" t="s">
        <v>48</v>
      </c>
      <c r="AJ37" t="s">
        <v>104</v>
      </c>
      <c r="AK37">
        <v>0.30140867929300003</v>
      </c>
      <c r="AL37" t="s">
        <v>48</v>
      </c>
      <c r="AM37" t="s">
        <v>541</v>
      </c>
      <c r="AN37" t="s">
        <v>541</v>
      </c>
      <c r="AO37" t="s">
        <v>51</v>
      </c>
      <c r="AP37" t="s">
        <v>52</v>
      </c>
    </row>
    <row r="38" spans="1:42" x14ac:dyDescent="0.3">
      <c r="A38" t="s">
        <v>339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45</v>
      </c>
      <c r="K38">
        <v>28700881</v>
      </c>
      <c r="L38" t="s">
        <v>46</v>
      </c>
      <c r="M38">
        <v>1177.6317796052599</v>
      </c>
      <c r="N38" t="s">
        <v>49</v>
      </c>
      <c r="O38">
        <v>1.6157942223825099E-2</v>
      </c>
      <c r="P38" t="s">
        <v>45</v>
      </c>
      <c r="Q38">
        <v>92.532064379671894</v>
      </c>
      <c r="R38" t="s">
        <v>45</v>
      </c>
      <c r="S38">
        <v>0.96191020509500003</v>
      </c>
      <c r="T38">
        <v>0.85</v>
      </c>
      <c r="U38" t="s">
        <v>45</v>
      </c>
      <c r="V38">
        <v>0.97249603685200003</v>
      </c>
      <c r="W38" t="s">
        <v>45</v>
      </c>
      <c r="X38">
        <v>0.95081639061900003</v>
      </c>
      <c r="Y38" t="s">
        <v>45</v>
      </c>
      <c r="Z38">
        <v>0.84094804639099996</v>
      </c>
      <c r="AA38" t="s">
        <v>45</v>
      </c>
      <c r="AB38">
        <v>1.09164098626E-2</v>
      </c>
      <c r="AC38" t="s">
        <v>47</v>
      </c>
      <c r="AD38">
        <v>0</v>
      </c>
      <c r="AE38">
        <v>-3.43805774314E-4</v>
      </c>
      <c r="AF38" t="s">
        <v>45</v>
      </c>
      <c r="AG38">
        <v>0</v>
      </c>
      <c r="AH38">
        <v>-2.89088071282E-4</v>
      </c>
      <c r="AI38" t="s">
        <v>45</v>
      </c>
      <c r="AJ38" t="s">
        <v>49</v>
      </c>
      <c r="AK38">
        <v>0.30879135273699998</v>
      </c>
      <c r="AL38" t="s">
        <v>48</v>
      </c>
      <c r="AM38" t="s">
        <v>54</v>
      </c>
      <c r="AN38" t="s">
        <v>55</v>
      </c>
      <c r="AO38" t="s">
        <v>55</v>
      </c>
      <c r="AP38" t="s">
        <v>52</v>
      </c>
    </row>
    <row r="39" spans="1:42" x14ac:dyDescent="0.3">
      <c r="A39" t="s">
        <v>340</v>
      </c>
      <c r="B39" t="s">
        <v>64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45</v>
      </c>
      <c r="K39">
        <v>26337766</v>
      </c>
      <c r="L39" t="s">
        <v>46</v>
      </c>
      <c r="M39">
        <v>1071.9867894736799</v>
      </c>
      <c r="N39" t="s">
        <v>46</v>
      </c>
      <c r="O39">
        <v>2.7519368619831699E-2</v>
      </c>
      <c r="P39" t="s">
        <v>45</v>
      </c>
      <c r="Q39">
        <v>93.383587034691203</v>
      </c>
      <c r="R39" t="s">
        <v>45</v>
      </c>
      <c r="S39">
        <v>0.958369935688</v>
      </c>
      <c r="T39">
        <v>0.85</v>
      </c>
      <c r="U39" t="s">
        <v>45</v>
      </c>
      <c r="V39">
        <v>0.965401230562</v>
      </c>
      <c r="W39" t="s">
        <v>45</v>
      </c>
      <c r="X39">
        <v>0.95150865566999998</v>
      </c>
      <c r="Y39" t="s">
        <v>45</v>
      </c>
      <c r="Z39">
        <v>0.95412926422199995</v>
      </c>
      <c r="AA39" t="s">
        <v>45</v>
      </c>
      <c r="AB39">
        <v>0.49155698406499998</v>
      </c>
      <c r="AC39" t="s">
        <v>47</v>
      </c>
      <c r="AD39">
        <v>0</v>
      </c>
      <c r="AE39">
        <v>-6.7450073374999996E-4</v>
      </c>
      <c r="AF39" t="s">
        <v>48</v>
      </c>
      <c r="AG39">
        <v>0</v>
      </c>
      <c r="AH39">
        <v>-1.4208527627600001E-4</v>
      </c>
      <c r="AI39" t="s">
        <v>45</v>
      </c>
      <c r="AJ39" t="s">
        <v>49</v>
      </c>
      <c r="AK39">
        <v>0.38296889412700003</v>
      </c>
      <c r="AL39" t="s">
        <v>48</v>
      </c>
      <c r="AM39" t="s">
        <v>544</v>
      </c>
      <c r="AN39" t="s">
        <v>51</v>
      </c>
      <c r="AO39" t="s">
        <v>544</v>
      </c>
      <c r="AP39" t="s">
        <v>52</v>
      </c>
    </row>
    <row r="40" spans="1:42" x14ac:dyDescent="0.3">
      <c r="A40" t="s">
        <v>342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45</v>
      </c>
      <c r="K40">
        <v>17224632</v>
      </c>
      <c r="L40" t="s">
        <v>46</v>
      </c>
      <c r="M40">
        <v>896.33468303571397</v>
      </c>
      <c r="N40" t="s">
        <v>49</v>
      </c>
      <c r="O40">
        <v>6.8341518424528999E-2</v>
      </c>
      <c r="P40" t="s">
        <v>45</v>
      </c>
      <c r="Q40">
        <v>91.270898877565998</v>
      </c>
      <c r="R40" t="s">
        <v>45</v>
      </c>
      <c r="S40">
        <v>0.85166343419900004</v>
      </c>
      <c r="T40">
        <v>0.8</v>
      </c>
      <c r="U40" t="s">
        <v>45</v>
      </c>
      <c r="V40">
        <v>0.88172920152199996</v>
      </c>
      <c r="W40" t="s">
        <v>45</v>
      </c>
      <c r="X40">
        <v>0.81997971131299996</v>
      </c>
      <c r="Y40" t="s">
        <v>45</v>
      </c>
      <c r="Z40">
        <v>0.95412926422199995</v>
      </c>
      <c r="AA40" t="s">
        <v>45</v>
      </c>
      <c r="AB40" s="2">
        <v>2.2205149087400001E-10</v>
      </c>
      <c r="AC40" t="s">
        <v>47</v>
      </c>
      <c r="AD40">
        <v>0</v>
      </c>
      <c r="AE40">
        <v>-2.2033179398000002E-3</v>
      </c>
      <c r="AF40" t="s">
        <v>48</v>
      </c>
      <c r="AG40">
        <v>5</v>
      </c>
      <c r="AH40">
        <v>-2.1469335102999999E-3</v>
      </c>
      <c r="AI40" t="s">
        <v>48</v>
      </c>
      <c r="AJ40" t="s">
        <v>49</v>
      </c>
      <c r="AK40">
        <v>0.49390435878200001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345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45</v>
      </c>
      <c r="K41">
        <v>14841878</v>
      </c>
      <c r="L41" t="s">
        <v>46</v>
      </c>
      <c r="M41">
        <v>771.50681696428501</v>
      </c>
      <c r="N41" t="s">
        <v>46</v>
      </c>
      <c r="O41">
        <v>3.9880452592557999E-2</v>
      </c>
      <c r="P41" t="s">
        <v>45</v>
      </c>
      <c r="Q41">
        <v>87.186130714912906</v>
      </c>
      <c r="R41" t="s">
        <v>45</v>
      </c>
      <c r="S41">
        <v>0.93626684444099995</v>
      </c>
      <c r="T41">
        <v>0.8</v>
      </c>
      <c r="U41" t="s">
        <v>45</v>
      </c>
      <c r="V41">
        <v>0.950581526121</v>
      </c>
      <c r="W41" t="s">
        <v>45</v>
      </c>
      <c r="X41">
        <v>0.92140197679000002</v>
      </c>
      <c r="Y41" t="s">
        <v>45</v>
      </c>
      <c r="Z41">
        <v>0.95412926422199995</v>
      </c>
      <c r="AA41" t="s">
        <v>45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45</v>
      </c>
      <c r="AG41">
        <v>0</v>
      </c>
      <c r="AH41">
        <v>-4.63361784189E-4</v>
      </c>
      <c r="AI41" t="s">
        <v>45</v>
      </c>
      <c r="AJ41" t="s">
        <v>49</v>
      </c>
      <c r="AK41">
        <v>0.16948443382200001</v>
      </c>
      <c r="AL41" t="s">
        <v>48</v>
      </c>
      <c r="AM41" t="s">
        <v>545</v>
      </c>
      <c r="AN41" t="s">
        <v>545</v>
      </c>
      <c r="AO41" t="s">
        <v>51</v>
      </c>
      <c r="AP41" t="s">
        <v>607</v>
      </c>
    </row>
    <row r="42" spans="1:42" x14ac:dyDescent="0.3">
      <c r="A42" t="s">
        <v>347</v>
      </c>
      <c r="B42" t="s">
        <v>64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45</v>
      </c>
      <c r="K42">
        <v>4116334</v>
      </c>
      <c r="L42" t="s">
        <v>46</v>
      </c>
      <c r="M42">
        <v>164.41471381578901</v>
      </c>
      <c r="N42" t="s">
        <v>58</v>
      </c>
      <c r="O42">
        <v>5.71225242215785E-2</v>
      </c>
      <c r="P42" t="s">
        <v>45</v>
      </c>
      <c r="Q42">
        <v>97.318151921873707</v>
      </c>
      <c r="R42" t="s">
        <v>45</v>
      </c>
      <c r="S42">
        <v>0.95813201255000002</v>
      </c>
      <c r="T42">
        <v>0.85</v>
      </c>
      <c r="U42" t="s">
        <v>45</v>
      </c>
      <c r="V42">
        <v>0.97251262247799997</v>
      </c>
      <c r="W42" t="s">
        <v>45</v>
      </c>
      <c r="X42">
        <v>0.952689015679</v>
      </c>
      <c r="Y42" t="s">
        <v>45</v>
      </c>
      <c r="Z42">
        <v>0.95412926422199995</v>
      </c>
      <c r="AA42" t="s">
        <v>45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45</v>
      </c>
      <c r="AG42">
        <v>0</v>
      </c>
      <c r="AH42">
        <v>-1.18785206845E-4</v>
      </c>
      <c r="AI42" t="s">
        <v>45</v>
      </c>
      <c r="AJ42" t="s">
        <v>104</v>
      </c>
      <c r="AK42">
        <v>0.47353729322299998</v>
      </c>
      <c r="AL42" t="s">
        <v>48</v>
      </c>
      <c r="AM42" t="s">
        <v>54</v>
      </c>
      <c r="AN42" t="s">
        <v>55</v>
      </c>
      <c r="AO42" t="s">
        <v>55</v>
      </c>
      <c r="AP42" t="s">
        <v>607</v>
      </c>
    </row>
    <row r="43" spans="1:42" x14ac:dyDescent="0.3">
      <c r="A43" t="s">
        <v>348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45</v>
      </c>
      <c r="K43">
        <v>33656164</v>
      </c>
      <c r="L43" t="s">
        <v>46</v>
      </c>
      <c r="M43">
        <v>1420.36572039473</v>
      </c>
      <c r="N43" t="s">
        <v>65</v>
      </c>
      <c r="O43">
        <v>2.9215422878842E-2</v>
      </c>
      <c r="P43" t="s">
        <v>45</v>
      </c>
      <c r="Q43">
        <v>86.060583348841206</v>
      </c>
      <c r="R43" t="s">
        <v>45</v>
      </c>
      <c r="S43">
        <v>0.94126879530999996</v>
      </c>
      <c r="T43">
        <v>0.85</v>
      </c>
      <c r="U43" t="s">
        <v>45</v>
      </c>
      <c r="V43">
        <v>0.95638742430699997</v>
      </c>
      <c r="W43" t="s">
        <v>45</v>
      </c>
      <c r="X43">
        <v>0.92494660096500003</v>
      </c>
      <c r="Y43" t="s">
        <v>45</v>
      </c>
      <c r="Z43">
        <v>0.95412926422199995</v>
      </c>
      <c r="AA43" t="s">
        <v>45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48</v>
      </c>
      <c r="AG43">
        <v>0</v>
      </c>
      <c r="AH43">
        <v>-6.0526962978999996E-4</v>
      </c>
      <c r="AI43" t="s">
        <v>48</v>
      </c>
      <c r="AJ43" t="s">
        <v>49</v>
      </c>
      <c r="AK43">
        <v>0.32902848944599999</v>
      </c>
      <c r="AL43" t="s">
        <v>48</v>
      </c>
      <c r="AM43" t="s">
        <v>54</v>
      </c>
      <c r="AN43" t="s">
        <v>55</v>
      </c>
      <c r="AO43" t="s">
        <v>55</v>
      </c>
      <c r="AP43" t="s">
        <v>52</v>
      </c>
    </row>
    <row r="44" spans="1:42" x14ac:dyDescent="0.3">
      <c r="A44" t="s">
        <v>350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45</v>
      </c>
      <c r="K44">
        <v>20688072</v>
      </c>
      <c r="L44" t="s">
        <v>46</v>
      </c>
      <c r="M44">
        <v>1090.2055535714201</v>
      </c>
      <c r="N44" t="s">
        <v>65</v>
      </c>
      <c r="O44">
        <v>2.9888232021926898E-2</v>
      </c>
      <c r="P44" t="s">
        <v>45</v>
      </c>
      <c r="Q44">
        <v>89.721683871565503</v>
      </c>
      <c r="R44" t="s">
        <v>45</v>
      </c>
      <c r="S44">
        <v>0.92458208987099999</v>
      </c>
      <c r="T44">
        <v>0.8</v>
      </c>
      <c r="U44" t="s">
        <v>45</v>
      </c>
      <c r="V44">
        <v>0.94568218212199995</v>
      </c>
      <c r="W44" t="s">
        <v>45</v>
      </c>
      <c r="X44">
        <v>0.901987464209</v>
      </c>
      <c r="Y44" t="s">
        <v>45</v>
      </c>
      <c r="Z44">
        <v>0.84094804639099996</v>
      </c>
      <c r="AA44" t="s">
        <v>45</v>
      </c>
      <c r="AB44" s="2">
        <v>4.8432465270500001E-13</v>
      </c>
      <c r="AC44" t="s">
        <v>47</v>
      </c>
      <c r="AD44">
        <v>0</v>
      </c>
      <c r="AE44">
        <v>-5.1215268614999998E-4</v>
      </c>
      <c r="AF44" t="s">
        <v>48</v>
      </c>
      <c r="AG44">
        <v>0</v>
      </c>
      <c r="AH44">
        <v>-9.0331820937199995E-4</v>
      </c>
      <c r="AI44" t="s">
        <v>48</v>
      </c>
      <c r="AJ44" t="s">
        <v>49</v>
      </c>
      <c r="AK44">
        <v>0.232513709022</v>
      </c>
      <c r="AL44" t="s">
        <v>48</v>
      </c>
      <c r="AM44" t="s">
        <v>54</v>
      </c>
      <c r="AN44" t="s">
        <v>55</v>
      </c>
      <c r="AO44" t="s">
        <v>55</v>
      </c>
      <c r="AP44" t="s">
        <v>52</v>
      </c>
    </row>
    <row r="45" spans="1:42" x14ac:dyDescent="0.3">
      <c r="A45" t="s">
        <v>352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45</v>
      </c>
      <c r="K45">
        <v>29237117</v>
      </c>
      <c r="L45" t="s">
        <v>46</v>
      </c>
      <c r="M45">
        <v>1200.3220789473601</v>
      </c>
      <c r="N45" t="s">
        <v>49</v>
      </c>
      <c r="O45">
        <v>4.9362360031693503E-2</v>
      </c>
      <c r="P45" t="s">
        <v>45</v>
      </c>
      <c r="Q45">
        <v>92.600074605768796</v>
      </c>
      <c r="R45" t="s">
        <v>45</v>
      </c>
      <c r="S45">
        <v>0.95683616735099997</v>
      </c>
      <c r="T45">
        <v>0.85</v>
      </c>
      <c r="U45" t="s">
        <v>45</v>
      </c>
      <c r="V45">
        <v>0.97022034377300004</v>
      </c>
      <c r="W45" t="s">
        <v>45</v>
      </c>
      <c r="X45">
        <v>0.94333299688899996</v>
      </c>
      <c r="Y45" t="s">
        <v>45</v>
      </c>
      <c r="Z45">
        <v>0.84094804639099996</v>
      </c>
      <c r="AA45" t="s">
        <v>45</v>
      </c>
      <c r="AB45">
        <v>5.89449115866E-3</v>
      </c>
      <c r="AC45" t="s">
        <v>47</v>
      </c>
      <c r="AD45">
        <v>0</v>
      </c>
      <c r="AE45">
        <v>-3.9203151299800002E-4</v>
      </c>
      <c r="AF45" t="s">
        <v>45</v>
      </c>
      <c r="AG45">
        <v>0</v>
      </c>
      <c r="AH45">
        <v>-4.03437791589E-4</v>
      </c>
      <c r="AI45" t="s">
        <v>45</v>
      </c>
      <c r="AJ45" t="s">
        <v>49</v>
      </c>
      <c r="AK45">
        <v>0.37126612314200003</v>
      </c>
      <c r="AL45" t="s">
        <v>48</v>
      </c>
      <c r="AM45" t="s">
        <v>54</v>
      </c>
      <c r="AN45" t="s">
        <v>55</v>
      </c>
      <c r="AO45" t="s">
        <v>55</v>
      </c>
      <c r="AP45" t="s">
        <v>52</v>
      </c>
    </row>
    <row r="46" spans="1:42" x14ac:dyDescent="0.3">
      <c r="A46" t="s">
        <v>354</v>
      </c>
      <c r="B46" t="s">
        <v>64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45</v>
      </c>
      <c r="K46">
        <v>33452889</v>
      </c>
      <c r="L46" t="s">
        <v>46</v>
      </c>
      <c r="M46">
        <v>1376.6665394736799</v>
      </c>
      <c r="N46" t="s">
        <v>65</v>
      </c>
      <c r="O46">
        <v>3.2357493439074597E-2</v>
      </c>
      <c r="P46" t="s">
        <v>45</v>
      </c>
      <c r="Q46">
        <v>90.459541148581906</v>
      </c>
      <c r="R46" t="s">
        <v>45</v>
      </c>
      <c r="S46">
        <v>0.94491075781800005</v>
      </c>
      <c r="T46">
        <v>0.85</v>
      </c>
      <c r="U46" t="s">
        <v>45</v>
      </c>
      <c r="V46">
        <v>0.96108769519600001</v>
      </c>
      <c r="W46" t="s">
        <v>45</v>
      </c>
      <c r="X46">
        <v>0.92874100888599997</v>
      </c>
      <c r="Y46" t="s">
        <v>45</v>
      </c>
      <c r="Z46">
        <v>0.84094804639099996</v>
      </c>
      <c r="AA46" t="s">
        <v>45</v>
      </c>
      <c r="AB46" s="2">
        <v>5.3188896352899998E-5</v>
      </c>
      <c r="AC46" t="s">
        <v>47</v>
      </c>
      <c r="AD46">
        <v>0</v>
      </c>
      <c r="AE46">
        <v>-4.8486735940200001E-4</v>
      </c>
      <c r="AF46" t="s">
        <v>45</v>
      </c>
      <c r="AG46">
        <v>0</v>
      </c>
      <c r="AH46">
        <v>-4.4494887300900002E-4</v>
      </c>
      <c r="AI46" t="s">
        <v>45</v>
      </c>
      <c r="AJ46" t="s">
        <v>49</v>
      </c>
      <c r="AK46">
        <v>0.37914985546500002</v>
      </c>
      <c r="AL46" t="s">
        <v>48</v>
      </c>
      <c r="AM46" t="s">
        <v>54</v>
      </c>
      <c r="AN46" t="s">
        <v>55</v>
      </c>
      <c r="AO46" t="s">
        <v>55</v>
      </c>
      <c r="AP46" t="s">
        <v>607</v>
      </c>
    </row>
    <row r="47" spans="1:42" x14ac:dyDescent="0.3">
      <c r="A47" t="s">
        <v>355</v>
      </c>
      <c r="B47" t="s">
        <v>64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48</v>
      </c>
      <c r="K47">
        <v>3140165</v>
      </c>
      <c r="L47" t="s">
        <v>46</v>
      </c>
      <c r="M47">
        <v>125.911801569888</v>
      </c>
      <c r="N47" t="s">
        <v>58</v>
      </c>
      <c r="O47">
        <v>0.11337794687475999</v>
      </c>
      <c r="P47" t="s">
        <v>48</v>
      </c>
      <c r="Q47">
        <v>14.429727553367799</v>
      </c>
      <c r="R47" t="s">
        <v>48</v>
      </c>
      <c r="S47">
        <v>0.53706620574700004</v>
      </c>
      <c r="T47">
        <v>0.7</v>
      </c>
      <c r="U47" t="s">
        <v>48</v>
      </c>
      <c r="V47">
        <v>0.38184628132600001</v>
      </c>
      <c r="W47" t="s">
        <v>48</v>
      </c>
      <c r="X47">
        <v>0.68019644827600001</v>
      </c>
      <c r="Y47" t="s">
        <v>48</v>
      </c>
      <c r="Z47">
        <v>0.358420132025</v>
      </c>
      <c r="AA47" t="s">
        <v>45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48</v>
      </c>
      <c r="AG47">
        <v>25</v>
      </c>
      <c r="AH47">
        <v>-3.3966838591999999E-3</v>
      </c>
      <c r="AI47" t="s">
        <v>48</v>
      </c>
      <c r="AJ47" t="s">
        <v>49</v>
      </c>
      <c r="AK47">
        <v>0.171769290927</v>
      </c>
      <c r="AL47" t="s">
        <v>48</v>
      </c>
      <c r="AM47" t="s">
        <v>546</v>
      </c>
      <c r="AN47" t="s">
        <v>51</v>
      </c>
      <c r="AO47" t="s">
        <v>546</v>
      </c>
      <c r="AP47" t="s">
        <v>52</v>
      </c>
    </row>
    <row r="48" spans="1:42" x14ac:dyDescent="0.3">
      <c r="A48" t="s">
        <v>356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45</v>
      </c>
      <c r="K48">
        <v>29948630</v>
      </c>
      <c r="L48" t="s">
        <v>46</v>
      </c>
      <c r="M48">
        <v>1238.42921710526</v>
      </c>
      <c r="N48" t="s">
        <v>49</v>
      </c>
      <c r="O48">
        <v>1.7269436109054799E-2</v>
      </c>
      <c r="P48" t="s">
        <v>45</v>
      </c>
      <c r="Q48">
        <v>91.830523001407201</v>
      </c>
      <c r="R48" t="s">
        <v>45</v>
      </c>
      <c r="S48">
        <v>0.96082352673500004</v>
      </c>
      <c r="T48">
        <v>0.85</v>
      </c>
      <c r="U48" t="s">
        <v>45</v>
      </c>
      <c r="V48">
        <v>0.97249161870400003</v>
      </c>
      <c r="W48" t="s">
        <v>45</v>
      </c>
      <c r="X48">
        <v>0.94905475720700005</v>
      </c>
      <c r="Y48" t="s">
        <v>45</v>
      </c>
      <c r="Z48">
        <v>0.84094804639099996</v>
      </c>
      <c r="AA48" t="s">
        <v>45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45</v>
      </c>
      <c r="AG48">
        <v>0</v>
      </c>
      <c r="AH48">
        <v>-3.7742737008400002E-4</v>
      </c>
      <c r="AI48" t="s">
        <v>45</v>
      </c>
      <c r="AJ48" t="s">
        <v>49</v>
      </c>
      <c r="AK48">
        <v>0.30556170144599998</v>
      </c>
      <c r="AL48" t="s">
        <v>48</v>
      </c>
      <c r="AM48" t="s">
        <v>54</v>
      </c>
      <c r="AN48" t="s">
        <v>55</v>
      </c>
      <c r="AO48" t="s">
        <v>55</v>
      </c>
      <c r="AP48" t="s">
        <v>607</v>
      </c>
    </row>
    <row r="49" spans="1:42" x14ac:dyDescent="0.3">
      <c r="A49" t="s">
        <v>357</v>
      </c>
      <c r="B49" t="s">
        <v>64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45</v>
      </c>
      <c r="K49">
        <v>20774323</v>
      </c>
      <c r="L49" t="s">
        <v>46</v>
      </c>
      <c r="M49">
        <v>847.123628289473</v>
      </c>
      <c r="N49" t="s">
        <v>46</v>
      </c>
      <c r="O49">
        <v>9.35486019709377E-2</v>
      </c>
      <c r="P49" t="s">
        <v>48</v>
      </c>
      <c r="Q49">
        <v>85.944248862888898</v>
      </c>
      <c r="R49" t="s">
        <v>45</v>
      </c>
      <c r="S49">
        <v>0.92414179126899998</v>
      </c>
      <c r="T49">
        <v>0.85</v>
      </c>
      <c r="U49" t="s">
        <v>45</v>
      </c>
      <c r="V49">
        <v>0.93170939593699997</v>
      </c>
      <c r="W49" t="s">
        <v>45</v>
      </c>
      <c r="X49">
        <v>0.91686486758999997</v>
      </c>
      <c r="Y49" t="s">
        <v>45</v>
      </c>
      <c r="Z49">
        <v>0.99584488300200003</v>
      </c>
      <c r="AA49" t="s">
        <v>45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48</v>
      </c>
      <c r="AG49">
        <v>0</v>
      </c>
      <c r="AH49">
        <v>-4.8486055418100002E-4</v>
      </c>
      <c r="AI49" t="s">
        <v>45</v>
      </c>
      <c r="AJ49" t="s">
        <v>49</v>
      </c>
      <c r="AK49">
        <v>0.40967076573599998</v>
      </c>
      <c r="AL49" t="s">
        <v>48</v>
      </c>
      <c r="AM49" t="s">
        <v>54</v>
      </c>
      <c r="AN49" t="s">
        <v>55</v>
      </c>
      <c r="AO49" t="s">
        <v>55</v>
      </c>
      <c r="AP49" t="s">
        <v>52</v>
      </c>
    </row>
    <row r="50" spans="1:42" x14ac:dyDescent="0.3">
      <c r="A50" t="s">
        <v>358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45</v>
      </c>
      <c r="K50">
        <v>33587117</v>
      </c>
      <c r="L50" t="s">
        <v>46</v>
      </c>
      <c r="M50">
        <v>1405.61957236842</v>
      </c>
      <c r="N50" t="s">
        <v>65</v>
      </c>
      <c r="O50">
        <v>2.63052269975616E-2</v>
      </c>
      <c r="P50" t="s">
        <v>45</v>
      </c>
      <c r="Q50">
        <v>88.418640785844801</v>
      </c>
      <c r="R50" t="s">
        <v>45</v>
      </c>
      <c r="S50">
        <v>0.94466385444900003</v>
      </c>
      <c r="T50">
        <v>0.85</v>
      </c>
      <c r="U50" t="s">
        <v>45</v>
      </c>
      <c r="V50">
        <v>0.958525696624</v>
      </c>
      <c r="W50" t="s">
        <v>45</v>
      </c>
      <c r="X50">
        <v>0.92962369668900002</v>
      </c>
      <c r="Y50" t="s">
        <v>45</v>
      </c>
      <c r="Z50">
        <v>0.84094804639099996</v>
      </c>
      <c r="AA50" t="s">
        <v>45</v>
      </c>
      <c r="AB50">
        <v>1.5345570618200001E-3</v>
      </c>
      <c r="AC50" t="s">
        <v>47</v>
      </c>
      <c r="AD50">
        <v>0</v>
      </c>
      <c r="AE50">
        <v>-5.6187589158500004E-4</v>
      </c>
      <c r="AF50" t="s">
        <v>48</v>
      </c>
      <c r="AG50">
        <v>0</v>
      </c>
      <c r="AH50">
        <v>-5.0146072563899996E-4</v>
      </c>
      <c r="AI50" t="s">
        <v>48</v>
      </c>
      <c r="AJ50" t="s">
        <v>49</v>
      </c>
      <c r="AK50">
        <v>0.39894541293699998</v>
      </c>
      <c r="AL50" t="s">
        <v>48</v>
      </c>
      <c r="AM50" t="s">
        <v>54</v>
      </c>
      <c r="AN50" t="s">
        <v>55</v>
      </c>
      <c r="AO50" t="s">
        <v>55</v>
      </c>
      <c r="AP50" t="s">
        <v>607</v>
      </c>
    </row>
    <row r="51" spans="1:42" x14ac:dyDescent="0.3">
      <c r="A51" t="s">
        <v>359</v>
      </c>
      <c r="B51" t="s">
        <v>64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45</v>
      </c>
      <c r="K51">
        <v>26557402</v>
      </c>
      <c r="L51" t="s">
        <v>46</v>
      </c>
      <c r="M51">
        <v>1103.8321940789399</v>
      </c>
      <c r="N51" t="s">
        <v>65</v>
      </c>
      <c r="O51">
        <v>4.5965621063760398E-2</v>
      </c>
      <c r="P51" t="s">
        <v>45</v>
      </c>
      <c r="Q51">
        <v>76.972390480782806</v>
      </c>
      <c r="R51" t="s">
        <v>48</v>
      </c>
      <c r="S51">
        <v>0.90711607600499999</v>
      </c>
      <c r="T51">
        <v>0.85</v>
      </c>
      <c r="U51" t="s">
        <v>45</v>
      </c>
      <c r="V51">
        <v>0.92279293684899999</v>
      </c>
      <c r="W51" t="s">
        <v>45</v>
      </c>
      <c r="X51">
        <v>0.89107036398600004</v>
      </c>
      <c r="Y51" t="s">
        <v>45</v>
      </c>
      <c r="Z51">
        <v>0.99584488300200003</v>
      </c>
      <c r="AA51" t="s">
        <v>45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48</v>
      </c>
      <c r="AG51">
        <v>0</v>
      </c>
      <c r="AH51">
        <v>-6.4071228931799999E-4</v>
      </c>
      <c r="AI51" t="s">
        <v>48</v>
      </c>
      <c r="AJ51" t="s">
        <v>49</v>
      </c>
      <c r="AK51">
        <v>0.36661491150699999</v>
      </c>
      <c r="AL51" t="s">
        <v>48</v>
      </c>
      <c r="AM51" t="s">
        <v>547</v>
      </c>
      <c r="AN51" t="s">
        <v>51</v>
      </c>
      <c r="AO51" t="s">
        <v>547</v>
      </c>
      <c r="AP51" t="s">
        <v>52</v>
      </c>
    </row>
    <row r="52" spans="1:42" x14ac:dyDescent="0.3">
      <c r="A52" t="s">
        <v>361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45</v>
      </c>
      <c r="K52">
        <v>17833767</v>
      </c>
      <c r="L52" t="s">
        <v>46</v>
      </c>
      <c r="M52">
        <v>714.06941611842103</v>
      </c>
      <c r="N52" t="s">
        <v>58</v>
      </c>
      <c r="O52">
        <v>3.64865071743413E-2</v>
      </c>
      <c r="P52" t="s">
        <v>45</v>
      </c>
      <c r="Q52">
        <v>97.193521635222098</v>
      </c>
      <c r="R52" t="s">
        <v>45</v>
      </c>
      <c r="S52">
        <v>0.97915707576400002</v>
      </c>
      <c r="T52">
        <v>0.85</v>
      </c>
      <c r="U52" t="s">
        <v>45</v>
      </c>
      <c r="V52">
        <v>0.98619080534100001</v>
      </c>
      <c r="W52" t="s">
        <v>45</v>
      </c>
      <c r="X52">
        <v>0.97361431865000003</v>
      </c>
      <c r="Y52" t="s">
        <v>45</v>
      </c>
      <c r="Z52">
        <v>0.84094804639099996</v>
      </c>
      <c r="AA52" t="s">
        <v>45</v>
      </c>
      <c r="AB52">
        <v>0.47307029418399998</v>
      </c>
      <c r="AC52" t="s">
        <v>47</v>
      </c>
      <c r="AD52">
        <v>0</v>
      </c>
      <c r="AE52">
        <v>-2.4947894039E-4</v>
      </c>
      <c r="AF52" t="s">
        <v>45</v>
      </c>
      <c r="AG52">
        <v>0</v>
      </c>
      <c r="AH52">
        <v>-1.68256652947E-4</v>
      </c>
      <c r="AI52" t="s">
        <v>45</v>
      </c>
      <c r="AJ52" t="s">
        <v>49</v>
      </c>
      <c r="AK52">
        <v>0.378425504774</v>
      </c>
      <c r="AL52" t="s">
        <v>48</v>
      </c>
      <c r="AM52" t="s">
        <v>548</v>
      </c>
      <c r="AN52" t="s">
        <v>548</v>
      </c>
      <c r="AO52" t="s">
        <v>51</v>
      </c>
      <c r="AP52" t="s">
        <v>52</v>
      </c>
    </row>
    <row r="53" spans="1:42" x14ac:dyDescent="0.3">
      <c r="A53" t="s">
        <v>363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45</v>
      </c>
      <c r="K53">
        <v>33648503</v>
      </c>
      <c r="L53" t="s">
        <v>46</v>
      </c>
      <c r="M53">
        <v>1419.0921249999999</v>
      </c>
      <c r="N53" t="s">
        <v>65</v>
      </c>
      <c r="O53">
        <v>1.7207516473150199E-2</v>
      </c>
      <c r="P53" t="s">
        <v>45</v>
      </c>
      <c r="Q53">
        <v>87.226589409852494</v>
      </c>
      <c r="R53" t="s">
        <v>45</v>
      </c>
      <c r="S53">
        <v>0.82240114557900001</v>
      </c>
      <c r="T53">
        <v>0.7</v>
      </c>
      <c r="U53" t="s">
        <v>45</v>
      </c>
      <c r="V53">
        <v>0.84730574938199998</v>
      </c>
      <c r="W53" t="s">
        <v>45</v>
      </c>
      <c r="X53">
        <v>0.79280306051100002</v>
      </c>
      <c r="Y53" t="s">
        <v>45</v>
      </c>
      <c r="Z53">
        <v>0.84094804639099996</v>
      </c>
      <c r="AA53" t="s">
        <v>45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48</v>
      </c>
      <c r="AG53">
        <v>33</v>
      </c>
      <c r="AH53">
        <v>-2.3749233477499999E-3</v>
      </c>
      <c r="AI53" t="s">
        <v>48</v>
      </c>
      <c r="AJ53" t="s">
        <v>49</v>
      </c>
      <c r="AK53">
        <v>0.367225522646</v>
      </c>
      <c r="AL53" t="s">
        <v>48</v>
      </c>
      <c r="AM53" t="s">
        <v>210</v>
      </c>
      <c r="AN53" t="s">
        <v>51</v>
      </c>
      <c r="AO53" t="s">
        <v>210</v>
      </c>
      <c r="AP53" t="s">
        <v>52</v>
      </c>
    </row>
    <row r="54" spans="1:42" x14ac:dyDescent="0.3">
      <c r="A54" t="s">
        <v>365</v>
      </c>
      <c r="B54" t="s">
        <v>64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45</v>
      </c>
      <c r="K54">
        <v>10182405</v>
      </c>
      <c r="L54" t="s">
        <v>46</v>
      </c>
      <c r="M54">
        <v>516.54077343749998</v>
      </c>
      <c r="N54" t="s">
        <v>46</v>
      </c>
      <c r="O54">
        <v>5.2493667074714603E-2</v>
      </c>
      <c r="P54" t="s">
        <v>45</v>
      </c>
      <c r="Q54">
        <v>76.272054135288599</v>
      </c>
      <c r="R54" t="s">
        <v>48</v>
      </c>
      <c r="S54">
        <v>0.92127649797400002</v>
      </c>
      <c r="T54">
        <v>0.8</v>
      </c>
      <c r="U54" t="s">
        <v>45</v>
      </c>
      <c r="V54">
        <v>0.93202008238900003</v>
      </c>
      <c r="W54" t="s">
        <v>45</v>
      </c>
      <c r="X54">
        <v>0.91084361336200004</v>
      </c>
      <c r="Y54" t="s">
        <v>45</v>
      </c>
      <c r="Z54">
        <v>0.99584488300200003</v>
      </c>
      <c r="AA54" t="s">
        <v>45</v>
      </c>
      <c r="AB54">
        <v>0.72834524482499996</v>
      </c>
      <c r="AC54" t="s">
        <v>47</v>
      </c>
      <c r="AD54">
        <v>0</v>
      </c>
      <c r="AE54">
        <v>-1.8443044604199999E-4</v>
      </c>
      <c r="AF54" t="s">
        <v>45</v>
      </c>
      <c r="AG54">
        <v>0</v>
      </c>
      <c r="AH54">
        <v>-1.83775787822E-4</v>
      </c>
      <c r="AI54" t="s">
        <v>45</v>
      </c>
      <c r="AJ54" t="s">
        <v>49</v>
      </c>
      <c r="AK54">
        <v>5.9978523690299997E-2</v>
      </c>
      <c r="AL54" t="s">
        <v>48</v>
      </c>
      <c r="AM54" t="s">
        <v>549</v>
      </c>
      <c r="AN54" t="s">
        <v>550</v>
      </c>
      <c r="AO54" t="s">
        <v>551</v>
      </c>
      <c r="AP54" t="s">
        <v>52</v>
      </c>
    </row>
    <row r="55" spans="1:42" x14ac:dyDescent="0.3">
      <c r="A55" t="s">
        <v>367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45</v>
      </c>
      <c r="K55">
        <v>30654786</v>
      </c>
      <c r="L55" t="s">
        <v>46</v>
      </c>
      <c r="M55">
        <v>1283.02501315789</v>
      </c>
      <c r="N55" t="s">
        <v>65</v>
      </c>
      <c r="O55">
        <v>1.9566433558707599E-2</v>
      </c>
      <c r="P55" t="s">
        <v>45</v>
      </c>
      <c r="Q55">
        <v>90.531638143563498</v>
      </c>
      <c r="R55" t="s">
        <v>45</v>
      </c>
      <c r="S55">
        <v>0.94854243492099999</v>
      </c>
      <c r="T55">
        <v>0.85</v>
      </c>
      <c r="U55" t="s">
        <v>45</v>
      </c>
      <c r="V55">
        <v>0.96577162469800004</v>
      </c>
      <c r="W55" t="s">
        <v>45</v>
      </c>
      <c r="X55">
        <v>0.93018216861799996</v>
      </c>
      <c r="Y55" t="s">
        <v>45</v>
      </c>
      <c r="Z55">
        <v>0.84094804639099996</v>
      </c>
      <c r="AA55" t="s">
        <v>45</v>
      </c>
      <c r="AB55" s="2">
        <v>6.5656226297E-6</v>
      </c>
      <c r="AC55" t="s">
        <v>47</v>
      </c>
      <c r="AD55">
        <v>0</v>
      </c>
      <c r="AE55">
        <v>-4.69897621488E-4</v>
      </c>
      <c r="AF55" t="s">
        <v>45</v>
      </c>
      <c r="AG55">
        <v>0</v>
      </c>
      <c r="AH55">
        <v>-5.4876525653800004E-4</v>
      </c>
      <c r="AI55" t="s">
        <v>48</v>
      </c>
      <c r="AJ55" t="s">
        <v>49</v>
      </c>
      <c r="AK55">
        <v>0.425555058225</v>
      </c>
      <c r="AL55" t="s">
        <v>48</v>
      </c>
      <c r="AM55" t="s">
        <v>54</v>
      </c>
      <c r="AN55" t="s">
        <v>55</v>
      </c>
      <c r="AO55" t="s">
        <v>55</v>
      </c>
      <c r="AP55" t="s">
        <v>52</v>
      </c>
    </row>
    <row r="56" spans="1:42" x14ac:dyDescent="0.3">
      <c r="A56" t="s">
        <v>368</v>
      </c>
      <c r="B56" t="s">
        <v>64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45</v>
      </c>
      <c r="K56">
        <v>20989024</v>
      </c>
      <c r="L56" t="s">
        <v>46</v>
      </c>
      <c r="M56">
        <v>846.04428042763095</v>
      </c>
      <c r="N56" t="s">
        <v>46</v>
      </c>
      <c r="O56">
        <v>8.9564944878420996E-2</v>
      </c>
      <c r="P56" t="s">
        <v>48</v>
      </c>
      <c r="Q56">
        <v>87.122765857744099</v>
      </c>
      <c r="R56" t="s">
        <v>45</v>
      </c>
      <c r="S56">
        <v>0.92878923409299996</v>
      </c>
      <c r="T56">
        <v>0.85</v>
      </c>
      <c r="U56" t="s">
        <v>45</v>
      </c>
      <c r="V56">
        <v>0.94411818291299998</v>
      </c>
      <c r="W56" t="s">
        <v>45</v>
      </c>
      <c r="X56">
        <v>0.915137497262</v>
      </c>
      <c r="Y56" t="s">
        <v>45</v>
      </c>
      <c r="Z56">
        <v>0.84094804639099996</v>
      </c>
      <c r="AA56" t="s">
        <v>45</v>
      </c>
      <c r="AB56">
        <v>7.7244580938199997E-2</v>
      </c>
      <c r="AC56" t="s">
        <v>47</v>
      </c>
      <c r="AD56">
        <v>0</v>
      </c>
      <c r="AE56">
        <v>-6.4782546705399995E-4</v>
      </c>
      <c r="AF56" t="s">
        <v>48</v>
      </c>
      <c r="AG56">
        <v>0</v>
      </c>
      <c r="AH56">
        <v>-4.8885540382100003E-4</v>
      </c>
      <c r="AI56" t="s">
        <v>45</v>
      </c>
      <c r="AJ56" t="s">
        <v>49</v>
      </c>
      <c r="AK56">
        <v>0.76195224892000002</v>
      </c>
      <c r="AL56" t="s">
        <v>48</v>
      </c>
      <c r="AM56" t="s">
        <v>54</v>
      </c>
      <c r="AN56" t="s">
        <v>55</v>
      </c>
      <c r="AO56" t="s">
        <v>55</v>
      </c>
      <c r="AP56" t="s">
        <v>52</v>
      </c>
    </row>
    <row r="57" spans="1:42" x14ac:dyDescent="0.3">
      <c r="A57" t="s">
        <v>370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45</v>
      </c>
      <c r="K57">
        <v>32100609</v>
      </c>
      <c r="L57" t="s">
        <v>46</v>
      </c>
      <c r="M57">
        <v>1379.9375493421001</v>
      </c>
      <c r="N57" t="s">
        <v>65</v>
      </c>
      <c r="O57">
        <v>1.9606152164163299E-2</v>
      </c>
      <c r="P57" t="s">
        <v>45</v>
      </c>
      <c r="Q57">
        <v>84.327554108109894</v>
      </c>
      <c r="R57" t="s">
        <v>45</v>
      </c>
      <c r="S57">
        <v>0.92413995808299998</v>
      </c>
      <c r="T57">
        <v>0.85</v>
      </c>
      <c r="U57" t="s">
        <v>45</v>
      </c>
      <c r="V57">
        <v>0.94605717044199999</v>
      </c>
      <c r="W57" t="s">
        <v>45</v>
      </c>
      <c r="X57">
        <v>0.89845908489399995</v>
      </c>
      <c r="Y57" t="s">
        <v>45</v>
      </c>
      <c r="Z57">
        <v>0.84094804639099996</v>
      </c>
      <c r="AA57" t="s">
        <v>45</v>
      </c>
      <c r="AB57" s="2">
        <v>2.0225373349600001E-7</v>
      </c>
      <c r="AC57" t="s">
        <v>47</v>
      </c>
      <c r="AD57">
        <v>0</v>
      </c>
      <c r="AE57">
        <v>-7.1065725132999995E-4</v>
      </c>
      <c r="AF57" t="s">
        <v>48</v>
      </c>
      <c r="AG57">
        <v>0</v>
      </c>
      <c r="AH57">
        <v>-7.7961274534499997E-4</v>
      </c>
      <c r="AI57" t="s">
        <v>48</v>
      </c>
      <c r="AJ57" t="s">
        <v>49</v>
      </c>
      <c r="AK57">
        <v>1.15297764526</v>
      </c>
      <c r="AL57" t="s">
        <v>48</v>
      </c>
      <c r="AM57" t="s">
        <v>552</v>
      </c>
      <c r="AN57" t="s">
        <v>51</v>
      </c>
      <c r="AO57" t="s">
        <v>552</v>
      </c>
      <c r="AP57" t="s">
        <v>52</v>
      </c>
    </row>
    <row r="58" spans="1:42" x14ac:dyDescent="0.3">
      <c r="A58" t="s">
        <v>372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45</v>
      </c>
      <c r="K58">
        <v>32008549</v>
      </c>
      <c r="L58" t="s">
        <v>46</v>
      </c>
      <c r="M58">
        <v>1328.17313815789</v>
      </c>
      <c r="N58" t="s">
        <v>65</v>
      </c>
      <c r="O58">
        <v>1.5812858160550999E-2</v>
      </c>
      <c r="P58" t="s">
        <v>45</v>
      </c>
      <c r="Q58">
        <v>89.880205260263295</v>
      </c>
      <c r="R58" t="s">
        <v>45</v>
      </c>
      <c r="S58">
        <v>0.94911954516800001</v>
      </c>
      <c r="T58">
        <v>0.85</v>
      </c>
      <c r="U58" t="s">
        <v>45</v>
      </c>
      <c r="V58">
        <v>0.96372976065399996</v>
      </c>
      <c r="W58" t="s">
        <v>45</v>
      </c>
      <c r="X58">
        <v>0.93447001882699998</v>
      </c>
      <c r="Y58" t="s">
        <v>45</v>
      </c>
      <c r="Z58">
        <v>0.84094804639099996</v>
      </c>
      <c r="AA58" t="s">
        <v>45</v>
      </c>
      <c r="AB58">
        <v>2.0071775910299999E-3</v>
      </c>
      <c r="AC58" t="s">
        <v>47</v>
      </c>
      <c r="AD58">
        <v>0</v>
      </c>
      <c r="AE58">
        <v>-5.2315248786000005E-4</v>
      </c>
      <c r="AF58" t="s">
        <v>48</v>
      </c>
      <c r="AG58">
        <v>0</v>
      </c>
      <c r="AH58">
        <v>-5.0341539647999999E-4</v>
      </c>
      <c r="AI58" t="s">
        <v>48</v>
      </c>
      <c r="AJ58" t="s">
        <v>49</v>
      </c>
      <c r="AK58">
        <v>0.429261109295</v>
      </c>
      <c r="AL58" t="s">
        <v>48</v>
      </c>
      <c r="AM58" t="s">
        <v>553</v>
      </c>
      <c r="AN58" t="s">
        <v>51</v>
      </c>
      <c r="AO58" t="s">
        <v>553</v>
      </c>
      <c r="AP58" t="s">
        <v>52</v>
      </c>
    </row>
    <row r="59" spans="1:42" x14ac:dyDescent="0.3">
      <c r="A59" t="s">
        <v>373</v>
      </c>
      <c r="B59" t="s">
        <v>64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45</v>
      </c>
      <c r="K59">
        <v>23799396</v>
      </c>
      <c r="L59" t="s">
        <v>46</v>
      </c>
      <c r="M59">
        <v>947.26425986842105</v>
      </c>
      <c r="N59" t="s">
        <v>49</v>
      </c>
      <c r="O59">
        <v>5.4797163394123501E-2</v>
      </c>
      <c r="P59" t="s">
        <v>45</v>
      </c>
      <c r="Q59">
        <v>75.824688416342696</v>
      </c>
      <c r="R59" t="s">
        <v>48</v>
      </c>
      <c r="S59">
        <v>0.88681569130799998</v>
      </c>
      <c r="T59">
        <v>0.85</v>
      </c>
      <c r="U59" t="s">
        <v>45</v>
      </c>
      <c r="V59">
        <v>0.90550671005799999</v>
      </c>
      <c r="W59" t="s">
        <v>45</v>
      </c>
      <c r="X59">
        <v>0.86737743764599995</v>
      </c>
      <c r="Y59" t="s">
        <v>45</v>
      </c>
      <c r="Z59">
        <v>0.99584488300200003</v>
      </c>
      <c r="AA59" t="s">
        <v>45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48</v>
      </c>
      <c r="AG59">
        <v>0</v>
      </c>
      <c r="AH59">
        <v>-7.7534919878299998E-4</v>
      </c>
      <c r="AI59" t="s">
        <v>48</v>
      </c>
      <c r="AJ59" t="s">
        <v>49</v>
      </c>
      <c r="AK59">
        <v>0.39557891027999997</v>
      </c>
      <c r="AL59" t="s">
        <v>48</v>
      </c>
      <c r="AM59" t="s">
        <v>54</v>
      </c>
      <c r="AN59" t="s">
        <v>55</v>
      </c>
      <c r="AO59" t="s">
        <v>55</v>
      </c>
      <c r="AP59" t="s">
        <v>52</v>
      </c>
    </row>
    <row r="60" spans="1:42" x14ac:dyDescent="0.3">
      <c r="A60" t="s">
        <v>375</v>
      </c>
      <c r="B60" t="s">
        <v>64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45</v>
      </c>
      <c r="K60">
        <v>21607117</v>
      </c>
      <c r="L60" t="s">
        <v>46</v>
      </c>
      <c r="M60">
        <v>847.96180427631498</v>
      </c>
      <c r="N60" t="s">
        <v>46</v>
      </c>
      <c r="O60">
        <v>5.1032575999475298E-2</v>
      </c>
      <c r="P60" t="s">
        <v>45</v>
      </c>
      <c r="Q60">
        <v>78.098994820237394</v>
      </c>
      <c r="R60" t="s">
        <v>48</v>
      </c>
      <c r="S60">
        <v>0.89692392569199997</v>
      </c>
      <c r="T60">
        <v>0.85</v>
      </c>
      <c r="U60" t="s">
        <v>45</v>
      </c>
      <c r="V60">
        <v>0.91028562672199997</v>
      </c>
      <c r="W60" t="s">
        <v>45</v>
      </c>
      <c r="X60">
        <v>0.88431822101299995</v>
      </c>
      <c r="Y60" t="s">
        <v>45</v>
      </c>
      <c r="Z60">
        <v>0.99584488300200003</v>
      </c>
      <c r="AA60" t="s">
        <v>45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48</v>
      </c>
      <c r="AG60">
        <v>0</v>
      </c>
      <c r="AH60">
        <v>-6.1072179917499999E-4</v>
      </c>
      <c r="AI60" t="s">
        <v>48</v>
      </c>
      <c r="AJ60" t="s">
        <v>49</v>
      </c>
      <c r="AK60">
        <v>0.237058516759</v>
      </c>
      <c r="AL60" t="s">
        <v>48</v>
      </c>
      <c r="AM60" t="s">
        <v>554</v>
      </c>
      <c r="AN60" t="s">
        <v>51</v>
      </c>
      <c r="AO60" t="s">
        <v>554</v>
      </c>
      <c r="AP60" t="s">
        <v>52</v>
      </c>
    </row>
    <row r="61" spans="1:42" x14ac:dyDescent="0.3">
      <c r="A61" t="s">
        <v>377</v>
      </c>
      <c r="B61" t="s">
        <v>64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45</v>
      </c>
      <c r="K61">
        <v>22890237</v>
      </c>
      <c r="L61" t="s">
        <v>46</v>
      </c>
      <c r="M61">
        <v>921.152324013157</v>
      </c>
      <c r="N61" t="s">
        <v>46</v>
      </c>
      <c r="O61">
        <v>3.1622144774177498E-2</v>
      </c>
      <c r="P61" t="s">
        <v>45</v>
      </c>
      <c r="Q61">
        <v>86.509256773461402</v>
      </c>
      <c r="R61" t="s">
        <v>45</v>
      </c>
      <c r="S61">
        <v>0.93053585368500003</v>
      </c>
      <c r="T61">
        <v>0.85</v>
      </c>
      <c r="U61" t="s">
        <v>45</v>
      </c>
      <c r="V61">
        <v>0.94446324867700004</v>
      </c>
      <c r="W61" t="s">
        <v>45</v>
      </c>
      <c r="X61">
        <v>0.91734548780199998</v>
      </c>
      <c r="Y61" t="s">
        <v>45</v>
      </c>
      <c r="Z61">
        <v>0.95412926422199995</v>
      </c>
      <c r="AA61" t="s">
        <v>45</v>
      </c>
      <c r="AB61">
        <v>1.31738725021E-2</v>
      </c>
      <c r="AC61" t="s">
        <v>47</v>
      </c>
      <c r="AD61">
        <v>0</v>
      </c>
      <c r="AE61">
        <v>-6.6355418423400003E-4</v>
      </c>
      <c r="AF61" t="s">
        <v>48</v>
      </c>
      <c r="AG61">
        <v>0</v>
      </c>
      <c r="AH61">
        <v>-6.7930250429100003E-4</v>
      </c>
      <c r="AI61" t="s">
        <v>48</v>
      </c>
      <c r="AJ61" t="s">
        <v>49</v>
      </c>
      <c r="AK61">
        <v>0.37301757414199999</v>
      </c>
      <c r="AL61" t="s">
        <v>48</v>
      </c>
      <c r="AM61" t="s">
        <v>54</v>
      </c>
      <c r="AN61" t="s">
        <v>55</v>
      </c>
      <c r="AO61" t="s">
        <v>55</v>
      </c>
      <c r="AP61" t="s">
        <v>52</v>
      </c>
    </row>
    <row r="62" spans="1:42" x14ac:dyDescent="0.3">
      <c r="A62" t="s">
        <v>379</v>
      </c>
      <c r="B62" t="s">
        <v>64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48</v>
      </c>
      <c r="K62">
        <v>7123794</v>
      </c>
      <c r="L62" t="s">
        <v>46</v>
      </c>
      <c r="M62">
        <v>354.43578794642798</v>
      </c>
      <c r="N62" t="s">
        <v>58</v>
      </c>
      <c r="O62">
        <v>2.7403070552713401E-2</v>
      </c>
      <c r="P62" t="s">
        <v>45</v>
      </c>
      <c r="Q62">
        <v>65.509085346771997</v>
      </c>
      <c r="R62" t="s">
        <v>48</v>
      </c>
      <c r="S62">
        <v>0.90035024060699997</v>
      </c>
      <c r="T62">
        <v>0.8</v>
      </c>
      <c r="U62" t="s">
        <v>45</v>
      </c>
      <c r="V62">
        <v>0.905902834755</v>
      </c>
      <c r="W62" t="s">
        <v>45</v>
      </c>
      <c r="X62">
        <v>0.89467359909900002</v>
      </c>
      <c r="Y62" t="s">
        <v>45</v>
      </c>
      <c r="Z62">
        <v>0.99998090779100002</v>
      </c>
      <c r="AA62" t="s">
        <v>45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45</v>
      </c>
      <c r="AG62">
        <v>0</v>
      </c>
      <c r="AH62">
        <v>-1.6474560124699999E-4</v>
      </c>
      <c r="AI62" t="s">
        <v>45</v>
      </c>
      <c r="AJ62" t="s">
        <v>49</v>
      </c>
      <c r="AK62">
        <v>0.28519932428900002</v>
      </c>
      <c r="AL62" t="s">
        <v>48</v>
      </c>
      <c r="AM62" t="s">
        <v>555</v>
      </c>
      <c r="AN62" t="s">
        <v>555</v>
      </c>
      <c r="AO62" t="s">
        <v>51</v>
      </c>
      <c r="AP62" t="s">
        <v>607</v>
      </c>
    </row>
    <row r="63" spans="1:42" x14ac:dyDescent="0.3">
      <c r="A63" t="s">
        <v>381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45</v>
      </c>
      <c r="K63">
        <v>28300840</v>
      </c>
      <c r="L63" t="s">
        <v>46</v>
      </c>
      <c r="M63">
        <v>1173.62587171052</v>
      </c>
      <c r="N63" t="s">
        <v>49</v>
      </c>
      <c r="O63">
        <v>3.6090774337518498E-2</v>
      </c>
      <c r="P63" t="s">
        <v>45</v>
      </c>
      <c r="Q63">
        <v>90.415846479124696</v>
      </c>
      <c r="R63" t="s">
        <v>45</v>
      </c>
      <c r="S63">
        <v>0.94919231453099995</v>
      </c>
      <c r="T63">
        <v>0.85</v>
      </c>
      <c r="U63" t="s">
        <v>45</v>
      </c>
      <c r="V63">
        <v>0.95813758932000004</v>
      </c>
      <c r="W63" t="s">
        <v>45</v>
      </c>
      <c r="X63">
        <v>0.939843364367</v>
      </c>
      <c r="Y63" t="s">
        <v>45</v>
      </c>
      <c r="Z63">
        <v>0.84094804639099996</v>
      </c>
      <c r="AA63" t="s">
        <v>45</v>
      </c>
      <c r="AB63">
        <v>0.81385483862600005</v>
      </c>
      <c r="AC63" t="s">
        <v>47</v>
      </c>
      <c r="AD63">
        <v>0</v>
      </c>
      <c r="AE63">
        <v>-6.2428219734599999E-4</v>
      </c>
      <c r="AF63" t="s">
        <v>48</v>
      </c>
      <c r="AG63">
        <v>0</v>
      </c>
      <c r="AH63">
        <v>-4.1123437878199997E-4</v>
      </c>
      <c r="AI63" t="s">
        <v>45</v>
      </c>
      <c r="AJ63" t="s">
        <v>49</v>
      </c>
      <c r="AK63">
        <v>0.27389057623099999</v>
      </c>
      <c r="AL63" t="s">
        <v>48</v>
      </c>
      <c r="AM63" t="s">
        <v>556</v>
      </c>
      <c r="AN63" t="s">
        <v>51</v>
      </c>
      <c r="AO63" t="s">
        <v>556</v>
      </c>
      <c r="AP63" t="s">
        <v>607</v>
      </c>
    </row>
    <row r="64" spans="1:42" x14ac:dyDescent="0.3">
      <c r="A64" t="s">
        <v>382</v>
      </c>
      <c r="B64" t="s">
        <v>64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45</v>
      </c>
      <c r="K64">
        <v>29421610</v>
      </c>
      <c r="L64" t="s">
        <v>46</v>
      </c>
      <c r="M64">
        <v>1208.9626743420999</v>
      </c>
      <c r="N64" t="s">
        <v>49</v>
      </c>
      <c r="O64">
        <v>1.9251464267750502E-2</v>
      </c>
      <c r="P64" t="s">
        <v>45</v>
      </c>
      <c r="Q64">
        <v>92.636731525271998</v>
      </c>
      <c r="R64" t="s">
        <v>45</v>
      </c>
      <c r="S64">
        <v>0.95660765455899999</v>
      </c>
      <c r="T64">
        <v>0.85</v>
      </c>
      <c r="U64" t="s">
        <v>45</v>
      </c>
      <c r="V64">
        <v>0.96958289955400001</v>
      </c>
      <c r="W64" t="s">
        <v>45</v>
      </c>
      <c r="X64">
        <v>0.94384289234999996</v>
      </c>
      <c r="Y64" t="s">
        <v>45</v>
      </c>
      <c r="Z64">
        <v>0.84094804639099996</v>
      </c>
      <c r="AA64" t="s">
        <v>45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45</v>
      </c>
      <c r="AG64">
        <v>0</v>
      </c>
      <c r="AH64">
        <v>-3.5873504128099999E-4</v>
      </c>
      <c r="AI64" t="s">
        <v>45</v>
      </c>
      <c r="AJ64" t="s">
        <v>49</v>
      </c>
      <c r="AK64">
        <v>0.64377298194699994</v>
      </c>
      <c r="AL64" t="s">
        <v>48</v>
      </c>
      <c r="AM64" t="s">
        <v>54</v>
      </c>
      <c r="AN64" t="s">
        <v>55</v>
      </c>
      <c r="AO64" t="s">
        <v>55</v>
      </c>
      <c r="AP64" t="s">
        <v>607</v>
      </c>
    </row>
    <row r="65" spans="1:42" x14ac:dyDescent="0.3">
      <c r="A65" t="s">
        <v>384</v>
      </c>
      <c r="B65" t="s">
        <v>64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45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45</v>
      </c>
      <c r="Q65">
        <v>95.499149909527006</v>
      </c>
      <c r="R65" t="s">
        <v>45</v>
      </c>
      <c r="S65">
        <v>0.96502129161600003</v>
      </c>
      <c r="T65">
        <v>0.85</v>
      </c>
      <c r="U65" t="s">
        <v>45</v>
      </c>
      <c r="V65">
        <v>0.97629839314400002</v>
      </c>
      <c r="W65" t="s">
        <v>45</v>
      </c>
      <c r="X65">
        <v>0.95447987269199996</v>
      </c>
      <c r="Y65" t="s">
        <v>45</v>
      </c>
      <c r="Z65">
        <v>0.84094804639099996</v>
      </c>
      <c r="AA65" t="s">
        <v>45</v>
      </c>
      <c r="AB65">
        <v>1.6983520624299999E-2</v>
      </c>
      <c r="AC65" t="s">
        <v>47</v>
      </c>
      <c r="AD65">
        <v>0</v>
      </c>
      <c r="AE65">
        <v>-3.9431171339199999E-4</v>
      </c>
      <c r="AF65" t="s">
        <v>45</v>
      </c>
      <c r="AG65">
        <v>0</v>
      </c>
      <c r="AH65">
        <v>-2.44966371361E-4</v>
      </c>
      <c r="AI65" t="s">
        <v>45</v>
      </c>
      <c r="AJ65" t="s">
        <v>49</v>
      </c>
      <c r="AK65">
        <v>0.38492110448099998</v>
      </c>
      <c r="AL65" t="s">
        <v>48</v>
      </c>
      <c r="AM65" t="s">
        <v>54</v>
      </c>
      <c r="AN65" t="s">
        <v>55</v>
      </c>
      <c r="AO65" t="s">
        <v>55</v>
      </c>
      <c r="AP65" t="s">
        <v>607</v>
      </c>
    </row>
    <row r="66" spans="1:42" x14ac:dyDescent="0.3">
      <c r="A66" t="s">
        <v>387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45</v>
      </c>
      <c r="K66">
        <v>15391937</v>
      </c>
      <c r="L66" t="s">
        <v>46</v>
      </c>
      <c r="M66">
        <v>825.36338616071396</v>
      </c>
      <c r="N66" t="s">
        <v>46</v>
      </c>
      <c r="O66">
        <v>5.5595146974248097E-2</v>
      </c>
      <c r="P66" t="s">
        <v>45</v>
      </c>
      <c r="Q66">
        <v>88.284955379909803</v>
      </c>
      <c r="R66" t="s">
        <v>45</v>
      </c>
      <c r="S66">
        <v>0.91960345534700005</v>
      </c>
      <c r="T66">
        <v>0.8</v>
      </c>
      <c r="U66" t="s">
        <v>45</v>
      </c>
      <c r="V66">
        <v>0.95009619655599997</v>
      </c>
      <c r="W66" t="s">
        <v>45</v>
      </c>
      <c r="X66">
        <v>0.88667739410599999</v>
      </c>
      <c r="Y66" t="s">
        <v>45</v>
      </c>
      <c r="Z66">
        <v>0.84094804639099996</v>
      </c>
      <c r="AA66" t="s">
        <v>45</v>
      </c>
      <c r="AB66" s="2">
        <v>1.2664070861000001E-16</v>
      </c>
      <c r="AC66" t="s">
        <v>47</v>
      </c>
      <c r="AD66">
        <v>0</v>
      </c>
      <c r="AE66">
        <v>-3.8470792728299998E-4</v>
      </c>
      <c r="AF66" t="s">
        <v>45</v>
      </c>
      <c r="AG66">
        <v>0</v>
      </c>
      <c r="AH66">
        <v>-8.6889170940500002E-4</v>
      </c>
      <c r="AI66" t="s">
        <v>48</v>
      </c>
      <c r="AJ66" t="s">
        <v>49</v>
      </c>
      <c r="AK66">
        <v>0.60581165008500004</v>
      </c>
      <c r="AL66" t="s">
        <v>48</v>
      </c>
      <c r="AM66" t="s">
        <v>54</v>
      </c>
      <c r="AN66" t="s">
        <v>55</v>
      </c>
      <c r="AO66" t="s">
        <v>55</v>
      </c>
      <c r="AP66" t="s">
        <v>607</v>
      </c>
    </row>
    <row r="67" spans="1:42" x14ac:dyDescent="0.3">
      <c r="A67" t="s">
        <v>389</v>
      </c>
      <c r="B67" t="s">
        <v>64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45</v>
      </c>
      <c r="K67">
        <v>31830282</v>
      </c>
      <c r="L67" t="s">
        <v>46</v>
      </c>
      <c r="M67">
        <v>1309.03375328947</v>
      </c>
      <c r="N67" t="s">
        <v>65</v>
      </c>
      <c r="O67">
        <v>1.53118017834793E-2</v>
      </c>
      <c r="P67" t="s">
        <v>45</v>
      </c>
      <c r="Q67">
        <v>91.890577230131797</v>
      </c>
      <c r="R67" t="s">
        <v>45</v>
      </c>
      <c r="S67">
        <v>0.76141176394599996</v>
      </c>
      <c r="T67">
        <v>0.7</v>
      </c>
      <c r="U67" t="s">
        <v>45</v>
      </c>
      <c r="V67">
        <v>0.80125495971899996</v>
      </c>
      <c r="W67" t="s">
        <v>45</v>
      </c>
      <c r="X67">
        <v>0.71554941680200002</v>
      </c>
      <c r="Y67" t="s">
        <v>45</v>
      </c>
      <c r="Z67">
        <v>0.358420132025</v>
      </c>
      <c r="AA67" t="s">
        <v>45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48</v>
      </c>
      <c r="AG67">
        <v>56</v>
      </c>
      <c r="AH67">
        <v>-3.5321504825999999E-3</v>
      </c>
      <c r="AI67" t="s">
        <v>48</v>
      </c>
      <c r="AJ67" t="s">
        <v>49</v>
      </c>
      <c r="AK67">
        <v>0.33395341003899998</v>
      </c>
      <c r="AL67" t="s">
        <v>48</v>
      </c>
      <c r="AM67" t="s">
        <v>557</v>
      </c>
      <c r="AN67" t="s">
        <v>51</v>
      </c>
      <c r="AO67" t="s">
        <v>557</v>
      </c>
      <c r="AP67" t="s">
        <v>52</v>
      </c>
    </row>
    <row r="68" spans="1:42" x14ac:dyDescent="0.3">
      <c r="A68" t="s">
        <v>392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45</v>
      </c>
      <c r="K68">
        <v>19129362</v>
      </c>
      <c r="L68" t="s">
        <v>46</v>
      </c>
      <c r="M68">
        <v>771.60702631578897</v>
      </c>
      <c r="N68" t="s">
        <v>46</v>
      </c>
      <c r="O68">
        <v>3.1184436824906101E-2</v>
      </c>
      <c r="P68" t="s">
        <v>45</v>
      </c>
      <c r="Q68">
        <v>96.320753193096905</v>
      </c>
      <c r="R68" t="s">
        <v>45</v>
      </c>
      <c r="S68">
        <v>0.97460304342899995</v>
      </c>
      <c r="T68">
        <v>0.85</v>
      </c>
      <c r="U68" t="s">
        <v>45</v>
      </c>
      <c r="V68">
        <v>0.98265661133899995</v>
      </c>
      <c r="W68" t="s">
        <v>45</v>
      </c>
      <c r="X68">
        <v>0.96787761069400002</v>
      </c>
      <c r="Y68" t="s">
        <v>45</v>
      </c>
      <c r="Z68">
        <v>0.84094804639099996</v>
      </c>
      <c r="AA68" t="s">
        <v>45</v>
      </c>
      <c r="AB68">
        <v>0.162993344619</v>
      </c>
      <c r="AC68" t="s">
        <v>47</v>
      </c>
      <c r="AD68">
        <v>0</v>
      </c>
      <c r="AE68">
        <v>-3.1347323639800001E-4</v>
      </c>
      <c r="AF68" t="s">
        <v>45</v>
      </c>
      <c r="AG68">
        <v>0</v>
      </c>
      <c r="AH68">
        <v>-2.4679989606399998E-4</v>
      </c>
      <c r="AI68" t="s">
        <v>45</v>
      </c>
      <c r="AJ68" t="s">
        <v>49</v>
      </c>
      <c r="AK68">
        <v>0.36606071182700001</v>
      </c>
      <c r="AL68" t="s">
        <v>48</v>
      </c>
      <c r="AM68" t="s">
        <v>54</v>
      </c>
      <c r="AN68" t="s">
        <v>55</v>
      </c>
      <c r="AO68" t="s">
        <v>55</v>
      </c>
      <c r="AP68" t="s">
        <v>607</v>
      </c>
    </row>
    <row r="69" spans="1:42" x14ac:dyDescent="0.3">
      <c r="A69" t="s">
        <v>394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45</v>
      </c>
      <c r="K69">
        <v>25145640</v>
      </c>
      <c r="L69" t="s">
        <v>46</v>
      </c>
      <c r="M69">
        <v>1025.3349851973601</v>
      </c>
      <c r="N69" t="s">
        <v>46</v>
      </c>
      <c r="O69">
        <v>2.1357483809585801E-2</v>
      </c>
      <c r="P69" t="s">
        <v>45</v>
      </c>
      <c r="Q69">
        <v>94.254945396256602</v>
      </c>
      <c r="R69" t="s">
        <v>45</v>
      </c>
      <c r="S69">
        <v>0.967685852588</v>
      </c>
      <c r="T69">
        <v>0.85</v>
      </c>
      <c r="U69" t="s">
        <v>45</v>
      </c>
      <c r="V69">
        <v>0.978253523076</v>
      </c>
      <c r="W69" t="s">
        <v>45</v>
      </c>
      <c r="X69">
        <v>0.95811537586600004</v>
      </c>
      <c r="Y69" t="s">
        <v>45</v>
      </c>
      <c r="Z69">
        <v>0.84094804639099996</v>
      </c>
      <c r="AA69" t="s">
        <v>45</v>
      </c>
      <c r="AB69">
        <v>8.4968406449E-3</v>
      </c>
      <c r="AC69" t="s">
        <v>47</v>
      </c>
      <c r="AD69">
        <v>0</v>
      </c>
      <c r="AE69">
        <v>-3.3121128393500001E-4</v>
      </c>
      <c r="AF69" t="s">
        <v>45</v>
      </c>
      <c r="AG69">
        <v>0</v>
      </c>
      <c r="AH69">
        <v>-3.4652135144800001E-4</v>
      </c>
      <c r="AI69" t="s">
        <v>45</v>
      </c>
      <c r="AJ69" t="s">
        <v>49</v>
      </c>
      <c r="AK69">
        <v>0.23438921683399999</v>
      </c>
      <c r="AL69" t="s">
        <v>48</v>
      </c>
      <c r="AM69" t="s">
        <v>54</v>
      </c>
      <c r="AN69" t="s">
        <v>55</v>
      </c>
      <c r="AO69" t="s">
        <v>55</v>
      </c>
      <c r="AP69" t="s">
        <v>52</v>
      </c>
    </row>
    <row r="70" spans="1:42" x14ac:dyDescent="0.3">
      <c r="A70" t="s">
        <v>396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45</v>
      </c>
      <c r="K70">
        <v>15351123</v>
      </c>
      <c r="L70" t="s">
        <v>46</v>
      </c>
      <c r="M70">
        <v>804.69447098214198</v>
      </c>
      <c r="N70" t="s">
        <v>46</v>
      </c>
      <c r="O70">
        <v>5.8805490307986701E-2</v>
      </c>
      <c r="P70" t="s">
        <v>45</v>
      </c>
      <c r="Q70">
        <v>90.840803465008705</v>
      </c>
      <c r="R70" t="s">
        <v>45</v>
      </c>
      <c r="S70">
        <v>0.92458661610100001</v>
      </c>
      <c r="T70">
        <v>0.8</v>
      </c>
      <c r="U70" t="s">
        <v>45</v>
      </c>
      <c r="V70">
        <v>0.94956696985599998</v>
      </c>
      <c r="W70" t="s">
        <v>45</v>
      </c>
      <c r="X70">
        <v>0.89588972249800003</v>
      </c>
      <c r="Y70" t="s">
        <v>45</v>
      </c>
      <c r="Z70">
        <v>0.84094804639099996</v>
      </c>
      <c r="AA70" t="s">
        <v>45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48</v>
      </c>
      <c r="AG70">
        <v>0</v>
      </c>
      <c r="AH70">
        <v>-1.1086899451400001E-3</v>
      </c>
      <c r="AI70" t="s">
        <v>48</v>
      </c>
      <c r="AJ70" t="s">
        <v>49</v>
      </c>
      <c r="AK70">
        <v>0.31851124416799997</v>
      </c>
      <c r="AL70" t="s">
        <v>48</v>
      </c>
      <c r="AM70" t="s">
        <v>558</v>
      </c>
      <c r="AN70" t="s">
        <v>51</v>
      </c>
      <c r="AO70" t="s">
        <v>558</v>
      </c>
      <c r="AP70" t="s">
        <v>607</v>
      </c>
    </row>
    <row r="71" spans="1:42" x14ac:dyDescent="0.3">
      <c r="A71" t="s">
        <v>397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45</v>
      </c>
      <c r="K71">
        <v>24799829</v>
      </c>
      <c r="L71" t="s">
        <v>46</v>
      </c>
      <c r="M71">
        <v>1017.40020394736</v>
      </c>
      <c r="N71" t="s">
        <v>46</v>
      </c>
      <c r="O71">
        <v>1.6826212607296501E-2</v>
      </c>
      <c r="P71" t="s">
        <v>45</v>
      </c>
      <c r="Q71">
        <v>93.585994724485303</v>
      </c>
      <c r="R71" t="s">
        <v>45</v>
      </c>
      <c r="S71">
        <v>0.88994548295300002</v>
      </c>
      <c r="T71">
        <v>0.7</v>
      </c>
      <c r="U71" t="s">
        <v>45</v>
      </c>
      <c r="V71">
        <v>0.91036557227899995</v>
      </c>
      <c r="W71" t="s">
        <v>45</v>
      </c>
      <c r="X71">
        <v>0.86810926135800004</v>
      </c>
      <c r="Y71" t="s">
        <v>45</v>
      </c>
      <c r="Z71">
        <v>0.67793689645199995</v>
      </c>
      <c r="AA71" t="s">
        <v>45</v>
      </c>
      <c r="AB71" s="2">
        <v>4.0958350882899998E-20</v>
      </c>
      <c r="AC71" t="s">
        <v>47</v>
      </c>
      <c r="AD71">
        <v>0</v>
      </c>
      <c r="AE71">
        <v>-1.3197803341999999E-3</v>
      </c>
      <c r="AF71" t="s">
        <v>48</v>
      </c>
      <c r="AG71">
        <v>0</v>
      </c>
      <c r="AH71">
        <v>-1.7884823472599999E-3</v>
      </c>
      <c r="AI71" t="s">
        <v>48</v>
      </c>
      <c r="AJ71" t="s">
        <v>49</v>
      </c>
      <c r="AK71">
        <v>9.4927704561299994E-2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398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45</v>
      </c>
      <c r="K72">
        <v>18908531</v>
      </c>
      <c r="L72" t="s">
        <v>46</v>
      </c>
      <c r="M72">
        <v>1029.9385357142801</v>
      </c>
      <c r="N72" t="s">
        <v>65</v>
      </c>
      <c r="O72">
        <v>2.4332337082516801E-2</v>
      </c>
      <c r="P72" t="s">
        <v>45</v>
      </c>
      <c r="Q72">
        <v>83.769766634441694</v>
      </c>
      <c r="R72" t="s">
        <v>45</v>
      </c>
      <c r="S72">
        <v>0.81255206599800001</v>
      </c>
      <c r="T72">
        <v>0.8</v>
      </c>
      <c r="U72" t="s">
        <v>45</v>
      </c>
      <c r="V72">
        <v>0.86787858729900003</v>
      </c>
      <c r="W72" t="s">
        <v>45</v>
      </c>
      <c r="X72">
        <v>0.75533148230000002</v>
      </c>
      <c r="Y72" t="s">
        <v>48</v>
      </c>
      <c r="Z72">
        <v>0.95412926422199995</v>
      </c>
      <c r="AA72" t="s">
        <v>45</v>
      </c>
      <c r="AB72" s="2">
        <v>5.06488205538E-39</v>
      </c>
      <c r="AC72" t="s">
        <v>47</v>
      </c>
      <c r="AD72">
        <v>0</v>
      </c>
      <c r="AE72">
        <v>-2.2068115795E-3</v>
      </c>
      <c r="AF72" t="s">
        <v>48</v>
      </c>
      <c r="AG72">
        <v>9</v>
      </c>
      <c r="AH72">
        <v>-2.1486561973399999E-3</v>
      </c>
      <c r="AI72" t="s">
        <v>48</v>
      </c>
      <c r="AJ72" t="s">
        <v>49</v>
      </c>
      <c r="AK72">
        <v>0.373978661042</v>
      </c>
      <c r="AL72" t="s">
        <v>48</v>
      </c>
      <c r="AM72" t="s">
        <v>559</v>
      </c>
      <c r="AN72" t="s">
        <v>560</v>
      </c>
      <c r="AO72" t="s">
        <v>561</v>
      </c>
      <c r="AP72" t="s">
        <v>52</v>
      </c>
    </row>
    <row r="73" spans="1:42" x14ac:dyDescent="0.3">
      <c r="A73" t="s">
        <v>401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45</v>
      </c>
      <c r="K73">
        <v>24463097</v>
      </c>
      <c r="L73" t="s">
        <v>46</v>
      </c>
      <c r="M73">
        <v>1059.36970723684</v>
      </c>
      <c r="N73" t="s">
        <v>46</v>
      </c>
      <c r="O73">
        <v>9.57773256242812E-3</v>
      </c>
      <c r="P73" t="s">
        <v>45</v>
      </c>
      <c r="Q73">
        <v>88.281461185162101</v>
      </c>
      <c r="R73" t="s">
        <v>45</v>
      </c>
      <c r="S73">
        <v>0.94135748556300003</v>
      </c>
      <c r="T73">
        <v>0.85</v>
      </c>
      <c r="U73" t="s">
        <v>45</v>
      </c>
      <c r="V73">
        <v>0.95905449474899995</v>
      </c>
      <c r="W73" t="s">
        <v>45</v>
      </c>
      <c r="X73">
        <v>0.92224698232900004</v>
      </c>
      <c r="Y73" t="s">
        <v>45</v>
      </c>
      <c r="Z73">
        <v>0.95412926422199995</v>
      </c>
      <c r="AA73" t="s">
        <v>45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48</v>
      </c>
      <c r="AG73">
        <v>0</v>
      </c>
      <c r="AH73">
        <v>-7.58982413017E-4</v>
      </c>
      <c r="AI73" t="s">
        <v>48</v>
      </c>
      <c r="AJ73" t="s">
        <v>49</v>
      </c>
      <c r="AK73">
        <v>0.28101128970799999</v>
      </c>
      <c r="AL73" t="s">
        <v>48</v>
      </c>
      <c r="AM73" t="s">
        <v>54</v>
      </c>
      <c r="AN73" t="s">
        <v>55</v>
      </c>
      <c r="AO73" t="s">
        <v>55</v>
      </c>
      <c r="AP73" t="s">
        <v>52</v>
      </c>
    </row>
    <row r="74" spans="1:42" x14ac:dyDescent="0.3">
      <c r="A74" t="s">
        <v>403</v>
      </c>
      <c r="B74" t="s">
        <v>64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45</v>
      </c>
      <c r="K74">
        <v>21293722</v>
      </c>
      <c r="L74" t="s">
        <v>46</v>
      </c>
      <c r="M74">
        <v>1112.3197500000001</v>
      </c>
      <c r="N74" t="s">
        <v>65</v>
      </c>
      <c r="O74">
        <v>2.3575011506381801E-2</v>
      </c>
      <c r="P74" t="s">
        <v>45</v>
      </c>
      <c r="Q74">
        <v>90.901346773174893</v>
      </c>
      <c r="R74" t="s">
        <v>45</v>
      </c>
      <c r="S74">
        <v>0.87769835786600003</v>
      </c>
      <c r="T74">
        <v>0.8</v>
      </c>
      <c r="U74" t="s">
        <v>45</v>
      </c>
      <c r="V74">
        <v>0.90421738152099995</v>
      </c>
      <c r="W74" t="s">
        <v>45</v>
      </c>
      <c r="X74">
        <v>0.84924472042800003</v>
      </c>
      <c r="Y74" t="s">
        <v>45</v>
      </c>
      <c r="Z74">
        <v>0.95412926422199995</v>
      </c>
      <c r="AA74" t="s">
        <v>45</v>
      </c>
      <c r="AB74" s="2">
        <v>3.9615524487999999E-16</v>
      </c>
      <c r="AC74" t="s">
        <v>47</v>
      </c>
      <c r="AD74">
        <v>0</v>
      </c>
      <c r="AE74">
        <v>-1.8496868948299999E-3</v>
      </c>
      <c r="AF74" t="s">
        <v>48</v>
      </c>
      <c r="AG74">
        <v>5</v>
      </c>
      <c r="AH74">
        <v>-2.1883470703E-3</v>
      </c>
      <c r="AI74" t="s">
        <v>48</v>
      </c>
      <c r="AJ74" t="s">
        <v>49</v>
      </c>
      <c r="AK74">
        <v>0.109583869998</v>
      </c>
      <c r="AL74" t="s">
        <v>48</v>
      </c>
      <c r="AM74" t="s">
        <v>562</v>
      </c>
      <c r="AN74" t="s">
        <v>562</v>
      </c>
      <c r="AO74" t="s">
        <v>51</v>
      </c>
      <c r="AP74" t="s">
        <v>607</v>
      </c>
    </row>
    <row r="75" spans="1:42" x14ac:dyDescent="0.3">
      <c r="A75" t="s">
        <v>405</v>
      </c>
      <c r="B75" t="s">
        <v>64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45</v>
      </c>
      <c r="K75">
        <v>20122988</v>
      </c>
      <c r="L75" t="s">
        <v>46</v>
      </c>
      <c r="M75">
        <v>1048.5467522321401</v>
      </c>
      <c r="N75" t="s">
        <v>49</v>
      </c>
      <c r="O75">
        <v>2.5239852041647699E-2</v>
      </c>
      <c r="P75" t="s">
        <v>45</v>
      </c>
      <c r="Q75">
        <v>91.311569442832393</v>
      </c>
      <c r="R75" t="s">
        <v>45</v>
      </c>
      <c r="S75">
        <v>0.86191583155999996</v>
      </c>
      <c r="T75">
        <v>0.8</v>
      </c>
      <c r="U75" t="s">
        <v>45</v>
      </c>
      <c r="V75">
        <v>0.89212825018099995</v>
      </c>
      <c r="W75" t="s">
        <v>45</v>
      </c>
      <c r="X75">
        <v>0.82927823147599999</v>
      </c>
      <c r="Y75" t="s">
        <v>45</v>
      </c>
      <c r="Z75">
        <v>0.84094804639099996</v>
      </c>
      <c r="AA75" t="s">
        <v>45</v>
      </c>
      <c r="AB75" s="2">
        <v>2.1049411408E-19</v>
      </c>
      <c r="AC75" t="s">
        <v>47</v>
      </c>
      <c r="AD75">
        <v>1</v>
      </c>
      <c r="AE75">
        <v>-2.2155327917699999E-3</v>
      </c>
      <c r="AF75" t="s">
        <v>48</v>
      </c>
      <c r="AG75">
        <v>10</v>
      </c>
      <c r="AH75">
        <v>-2.6282208579199999E-3</v>
      </c>
      <c r="AI75" t="s">
        <v>48</v>
      </c>
      <c r="AJ75" t="s">
        <v>49</v>
      </c>
      <c r="AK75">
        <v>0.18217467396000001</v>
      </c>
      <c r="AL75" t="s">
        <v>48</v>
      </c>
      <c r="AM75" t="s">
        <v>563</v>
      </c>
      <c r="AN75" t="s">
        <v>563</v>
      </c>
      <c r="AO75" t="s">
        <v>51</v>
      </c>
      <c r="AP75" t="s">
        <v>607</v>
      </c>
    </row>
    <row r="76" spans="1:42" x14ac:dyDescent="0.3">
      <c r="A76" t="s">
        <v>407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45</v>
      </c>
      <c r="K76">
        <v>30062610</v>
      </c>
      <c r="L76" t="s">
        <v>46</v>
      </c>
      <c r="M76">
        <v>1253.1900493421001</v>
      </c>
      <c r="N76" t="s">
        <v>49</v>
      </c>
      <c r="O76">
        <v>3.1976874461138401E-2</v>
      </c>
      <c r="P76" t="s">
        <v>45</v>
      </c>
      <c r="Q76">
        <v>91.565549029134601</v>
      </c>
      <c r="R76" t="s">
        <v>45</v>
      </c>
      <c r="S76">
        <v>0.84979038330300005</v>
      </c>
      <c r="T76">
        <v>0.7</v>
      </c>
      <c r="U76" t="s">
        <v>45</v>
      </c>
      <c r="V76">
        <v>0.88477705096100001</v>
      </c>
      <c r="W76" t="s">
        <v>45</v>
      </c>
      <c r="X76">
        <v>0.81133050074500002</v>
      </c>
      <c r="Y76" t="s">
        <v>45</v>
      </c>
      <c r="Z76">
        <v>0.67793689645199995</v>
      </c>
      <c r="AA76" t="s">
        <v>45</v>
      </c>
      <c r="AB76" s="2">
        <v>4.03260851623E-70</v>
      </c>
      <c r="AC76" t="s">
        <v>47</v>
      </c>
      <c r="AD76">
        <v>11</v>
      </c>
      <c r="AE76">
        <v>-1.7022702642100001E-3</v>
      </c>
      <c r="AF76" t="s">
        <v>48</v>
      </c>
      <c r="AG76">
        <v>24</v>
      </c>
      <c r="AH76">
        <v>-2.1771459893900002E-3</v>
      </c>
      <c r="AI76" t="s">
        <v>48</v>
      </c>
      <c r="AJ76" t="s">
        <v>49</v>
      </c>
      <c r="AK76">
        <v>0.15671445533299999</v>
      </c>
      <c r="AL76" t="s">
        <v>48</v>
      </c>
      <c r="AM76" t="s">
        <v>564</v>
      </c>
      <c r="AN76" t="s">
        <v>51</v>
      </c>
      <c r="AO76" t="s">
        <v>564</v>
      </c>
      <c r="AP76" t="s">
        <v>607</v>
      </c>
    </row>
    <row r="77" spans="1:42" x14ac:dyDescent="0.3">
      <c r="A77" t="s">
        <v>408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45</v>
      </c>
      <c r="K77">
        <v>20113067</v>
      </c>
      <c r="L77" t="s">
        <v>46</v>
      </c>
      <c r="M77">
        <v>1072.9997589285699</v>
      </c>
      <c r="N77" t="s">
        <v>65</v>
      </c>
      <c r="O77">
        <v>3.3798631292044599E-2</v>
      </c>
      <c r="P77" t="s">
        <v>45</v>
      </c>
      <c r="Q77">
        <v>88.905970984265196</v>
      </c>
      <c r="R77" t="s">
        <v>45</v>
      </c>
      <c r="S77">
        <v>0.86241760161299996</v>
      </c>
      <c r="T77">
        <v>0.8</v>
      </c>
      <c r="U77" t="s">
        <v>45</v>
      </c>
      <c r="V77">
        <v>0.89294378650899997</v>
      </c>
      <c r="W77" t="s">
        <v>45</v>
      </c>
      <c r="X77">
        <v>0.82952015145699998</v>
      </c>
      <c r="Y77" t="s">
        <v>45</v>
      </c>
      <c r="Z77">
        <v>0.95412926422199995</v>
      </c>
      <c r="AA77" t="s">
        <v>45</v>
      </c>
      <c r="AB77" s="2">
        <v>1.61900495217E-18</v>
      </c>
      <c r="AC77" t="s">
        <v>47</v>
      </c>
      <c r="AD77">
        <v>0</v>
      </c>
      <c r="AE77">
        <v>-2.00496866952E-3</v>
      </c>
      <c r="AF77" t="s">
        <v>48</v>
      </c>
      <c r="AG77">
        <v>9</v>
      </c>
      <c r="AH77">
        <v>-2.52550142925E-3</v>
      </c>
      <c r="AI77" t="s">
        <v>48</v>
      </c>
      <c r="AJ77" t="s">
        <v>49</v>
      </c>
      <c r="AK77">
        <v>0.35060795447300003</v>
      </c>
      <c r="AL77" t="s">
        <v>48</v>
      </c>
      <c r="AM77" t="s">
        <v>565</v>
      </c>
      <c r="AN77" t="s">
        <v>566</v>
      </c>
      <c r="AO77" t="s">
        <v>567</v>
      </c>
      <c r="AP77" t="s">
        <v>52</v>
      </c>
    </row>
    <row r="78" spans="1:42" x14ac:dyDescent="0.3">
      <c r="A78" t="s">
        <v>409</v>
      </c>
      <c r="B78" t="s">
        <v>64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45</v>
      </c>
      <c r="K78">
        <v>24554073</v>
      </c>
      <c r="L78" t="s">
        <v>46</v>
      </c>
      <c r="M78">
        <v>997.02884210526304</v>
      </c>
      <c r="N78" t="s">
        <v>46</v>
      </c>
      <c r="O78">
        <v>8.5367214622157402E-3</v>
      </c>
      <c r="P78" t="s">
        <v>45</v>
      </c>
      <c r="Q78">
        <v>95.091814885334401</v>
      </c>
      <c r="R78" t="s">
        <v>45</v>
      </c>
      <c r="S78">
        <v>0.97291822940499995</v>
      </c>
      <c r="T78">
        <v>0.85</v>
      </c>
      <c r="U78" t="s">
        <v>45</v>
      </c>
      <c r="V78">
        <v>0.98196083666699996</v>
      </c>
      <c r="W78" t="s">
        <v>45</v>
      </c>
      <c r="X78">
        <v>0.96511329640999999</v>
      </c>
      <c r="Y78" t="s">
        <v>45</v>
      </c>
      <c r="Z78">
        <v>0.84094804639099996</v>
      </c>
      <c r="AA78" t="s">
        <v>45</v>
      </c>
      <c r="AB78">
        <v>1.9748036792699999E-2</v>
      </c>
      <c r="AC78" t="s">
        <v>47</v>
      </c>
      <c r="AD78">
        <v>0</v>
      </c>
      <c r="AE78">
        <v>-1.9383041073200001E-4</v>
      </c>
      <c r="AF78" t="s">
        <v>45</v>
      </c>
      <c r="AG78">
        <v>0</v>
      </c>
      <c r="AH78">
        <v>-2.4233495683E-4</v>
      </c>
      <c r="AI78" t="s">
        <v>45</v>
      </c>
      <c r="AJ78" t="s">
        <v>49</v>
      </c>
      <c r="AK78">
        <v>0.30210630457400001</v>
      </c>
      <c r="AL78" t="s">
        <v>48</v>
      </c>
      <c r="AM78" t="s">
        <v>568</v>
      </c>
      <c r="AN78" t="s">
        <v>51</v>
      </c>
      <c r="AO78" t="s">
        <v>568</v>
      </c>
      <c r="AP78" t="s">
        <v>607</v>
      </c>
    </row>
    <row r="79" spans="1:42" x14ac:dyDescent="0.3">
      <c r="A79" t="s">
        <v>410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45</v>
      </c>
      <c r="K79">
        <v>9080878</v>
      </c>
      <c r="L79" t="s">
        <v>46</v>
      </c>
      <c r="M79">
        <v>460.58915066964198</v>
      </c>
      <c r="N79" t="s">
        <v>58</v>
      </c>
      <c r="O79">
        <v>3.9145246271980502E-2</v>
      </c>
      <c r="P79" t="s">
        <v>45</v>
      </c>
      <c r="Q79">
        <v>97.962297242028498</v>
      </c>
      <c r="R79" t="s">
        <v>45</v>
      </c>
      <c r="S79">
        <v>0.947020568221</v>
      </c>
      <c r="T79">
        <v>0.8</v>
      </c>
      <c r="U79" t="s">
        <v>45</v>
      </c>
      <c r="V79">
        <v>0.95723600122899999</v>
      </c>
      <c r="W79" t="s">
        <v>45</v>
      </c>
      <c r="X79">
        <v>0.93649089834999999</v>
      </c>
      <c r="Y79" t="s">
        <v>45</v>
      </c>
      <c r="Z79">
        <v>0.95412926422199995</v>
      </c>
      <c r="AA79" t="s">
        <v>45</v>
      </c>
      <c r="AB79">
        <v>5.18415245251E-3</v>
      </c>
      <c r="AC79" t="s">
        <v>47</v>
      </c>
      <c r="AD79">
        <v>0</v>
      </c>
      <c r="AE79">
        <v>-6.9048330611799996E-4</v>
      </c>
      <c r="AF79" t="s">
        <v>48</v>
      </c>
      <c r="AG79">
        <v>0</v>
      </c>
      <c r="AH79">
        <v>-8.5089824031100005E-4</v>
      </c>
      <c r="AI79" t="s">
        <v>48</v>
      </c>
      <c r="AJ79" t="s">
        <v>49</v>
      </c>
      <c r="AK79">
        <v>0.46239345206799998</v>
      </c>
      <c r="AL79" t="s">
        <v>48</v>
      </c>
      <c r="AM79" t="s">
        <v>54</v>
      </c>
      <c r="AN79" t="s">
        <v>55</v>
      </c>
      <c r="AO79" t="s">
        <v>55</v>
      </c>
      <c r="AP79" t="s">
        <v>607</v>
      </c>
    </row>
    <row r="80" spans="1:42" x14ac:dyDescent="0.3">
      <c r="A80" t="s">
        <v>412</v>
      </c>
      <c r="B80" t="s">
        <v>64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45</v>
      </c>
      <c r="K80">
        <v>14824546</v>
      </c>
      <c r="L80" t="s">
        <v>46</v>
      </c>
      <c r="M80">
        <v>765.63392633928504</v>
      </c>
      <c r="N80" t="s">
        <v>46</v>
      </c>
      <c r="O80">
        <v>3.7672015827814501E-2</v>
      </c>
      <c r="P80" t="s">
        <v>45</v>
      </c>
      <c r="Q80">
        <v>95.286959512320095</v>
      </c>
      <c r="R80" t="s">
        <v>45</v>
      </c>
      <c r="S80">
        <v>0.94667334926900004</v>
      </c>
      <c r="T80">
        <v>0.8</v>
      </c>
      <c r="U80" t="s">
        <v>45</v>
      </c>
      <c r="V80">
        <v>0.96411160926399997</v>
      </c>
      <c r="W80" t="s">
        <v>45</v>
      </c>
      <c r="X80">
        <v>0.92656559408500005</v>
      </c>
      <c r="Y80" t="s">
        <v>45</v>
      </c>
      <c r="Z80">
        <v>0.84094804639099996</v>
      </c>
      <c r="AA80" t="s">
        <v>45</v>
      </c>
      <c r="AB80" s="2">
        <v>2.2694402283000001E-8</v>
      </c>
      <c r="AC80" t="s">
        <v>47</v>
      </c>
      <c r="AD80">
        <v>0</v>
      </c>
      <c r="AE80">
        <v>-4.48411818993E-4</v>
      </c>
      <c r="AF80" t="s">
        <v>45</v>
      </c>
      <c r="AG80">
        <v>0</v>
      </c>
      <c r="AH80">
        <v>-9.4835126471199999E-4</v>
      </c>
      <c r="AI80" t="s">
        <v>48</v>
      </c>
      <c r="AJ80" t="s">
        <v>49</v>
      </c>
      <c r="AK80">
        <v>0.482475063737</v>
      </c>
      <c r="AL80" t="s">
        <v>48</v>
      </c>
      <c r="AM80" t="s">
        <v>569</v>
      </c>
      <c r="AN80" t="s">
        <v>569</v>
      </c>
      <c r="AO80" t="s">
        <v>51</v>
      </c>
      <c r="AP80" t="s">
        <v>607</v>
      </c>
    </row>
    <row r="81" spans="1:42" x14ac:dyDescent="0.3">
      <c r="A81" t="s">
        <v>414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45</v>
      </c>
      <c r="K81">
        <v>29081266</v>
      </c>
      <c r="L81" t="s">
        <v>46</v>
      </c>
      <c r="M81">
        <v>1203.4982500000001</v>
      </c>
      <c r="N81" t="s">
        <v>49</v>
      </c>
      <c r="O81">
        <v>1.8374614895879899E-2</v>
      </c>
      <c r="P81" t="s">
        <v>45</v>
      </c>
      <c r="Q81">
        <v>90.910981369290099</v>
      </c>
      <c r="R81" t="s">
        <v>45</v>
      </c>
      <c r="S81">
        <v>0.93454897511799995</v>
      </c>
      <c r="T81">
        <v>0.85</v>
      </c>
      <c r="U81" t="s">
        <v>45</v>
      </c>
      <c r="V81">
        <v>0.91651468314100004</v>
      </c>
      <c r="W81" t="s">
        <v>45</v>
      </c>
      <c r="X81">
        <v>0.95034256486599999</v>
      </c>
      <c r="Y81" t="s">
        <v>45</v>
      </c>
      <c r="Z81">
        <v>0.99584488300200003</v>
      </c>
      <c r="AA81" t="s">
        <v>45</v>
      </c>
      <c r="AB81" s="2">
        <v>5.9019214626100004E-7</v>
      </c>
      <c r="AC81" t="s">
        <v>47</v>
      </c>
      <c r="AD81">
        <v>0</v>
      </c>
      <c r="AE81">
        <v>-1.3505253645100001E-3</v>
      </c>
      <c r="AF81" t="s">
        <v>48</v>
      </c>
      <c r="AG81">
        <v>0</v>
      </c>
      <c r="AH81">
        <v>-3.53227941673E-4</v>
      </c>
      <c r="AI81" t="s">
        <v>45</v>
      </c>
      <c r="AJ81" t="s">
        <v>49</v>
      </c>
      <c r="AK81">
        <v>0.37911606262300002</v>
      </c>
      <c r="AL81" t="s">
        <v>48</v>
      </c>
      <c r="AM81" t="s">
        <v>54</v>
      </c>
      <c r="AN81" t="s">
        <v>55</v>
      </c>
      <c r="AO81" t="s">
        <v>55</v>
      </c>
      <c r="AP81" t="s">
        <v>607</v>
      </c>
    </row>
    <row r="82" spans="1:42" x14ac:dyDescent="0.3">
      <c r="A82" t="s">
        <v>416</v>
      </c>
      <c r="B82" t="s">
        <v>64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45</v>
      </c>
      <c r="K82">
        <v>33902064</v>
      </c>
      <c r="L82" t="s">
        <v>46</v>
      </c>
      <c r="M82">
        <v>1389.84024342105</v>
      </c>
      <c r="N82" t="s">
        <v>65</v>
      </c>
      <c r="O82">
        <v>1.40417903318922E-2</v>
      </c>
      <c r="P82" t="s">
        <v>45</v>
      </c>
      <c r="Q82">
        <v>91.674274432550504</v>
      </c>
      <c r="R82" t="s">
        <v>45</v>
      </c>
      <c r="S82">
        <v>0.83382419042800004</v>
      </c>
      <c r="T82">
        <v>0.7</v>
      </c>
      <c r="U82" t="s">
        <v>45</v>
      </c>
      <c r="V82">
        <v>0.86254423241</v>
      </c>
      <c r="W82" t="s">
        <v>45</v>
      </c>
      <c r="X82">
        <v>0.80113866798800004</v>
      </c>
      <c r="Y82" t="s">
        <v>45</v>
      </c>
      <c r="Z82">
        <v>0.50765795335700004</v>
      </c>
      <c r="AA82" t="s">
        <v>45</v>
      </c>
      <c r="AB82" s="2">
        <v>1.3624776573400001E-44</v>
      </c>
      <c r="AC82" t="s">
        <v>47</v>
      </c>
      <c r="AD82">
        <v>23</v>
      </c>
      <c r="AE82">
        <v>-2.1036626324000001E-3</v>
      </c>
      <c r="AF82" t="s">
        <v>48</v>
      </c>
      <c r="AG82">
        <v>30</v>
      </c>
      <c r="AH82">
        <v>-2.7426976322100002E-3</v>
      </c>
      <c r="AI82" t="s">
        <v>48</v>
      </c>
      <c r="AJ82" t="s">
        <v>49</v>
      </c>
      <c r="AK82">
        <v>0.17597341304299999</v>
      </c>
      <c r="AL82" t="s">
        <v>48</v>
      </c>
      <c r="AM82" t="s">
        <v>557</v>
      </c>
      <c r="AN82" t="s">
        <v>51</v>
      </c>
      <c r="AO82" t="s">
        <v>557</v>
      </c>
      <c r="AP82" t="s">
        <v>52</v>
      </c>
    </row>
    <row r="83" spans="1:42" x14ac:dyDescent="0.3">
      <c r="A83" t="s">
        <v>417</v>
      </c>
      <c r="B83" t="s">
        <v>64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45</v>
      </c>
      <c r="K83">
        <v>20624078</v>
      </c>
      <c r="L83" t="s">
        <v>46</v>
      </c>
      <c r="M83">
        <v>1070.1471383928499</v>
      </c>
      <c r="N83" t="s">
        <v>49</v>
      </c>
      <c r="O83">
        <v>2.05400602432446E-2</v>
      </c>
      <c r="P83" t="s">
        <v>45</v>
      </c>
      <c r="Q83">
        <v>93.281496617424594</v>
      </c>
      <c r="R83" t="s">
        <v>45</v>
      </c>
      <c r="S83">
        <v>0.88533774017300004</v>
      </c>
      <c r="T83">
        <v>0.8</v>
      </c>
      <c r="U83" t="s">
        <v>45</v>
      </c>
      <c r="V83">
        <v>0.91095053625699995</v>
      </c>
      <c r="W83" t="s">
        <v>45</v>
      </c>
      <c r="X83">
        <v>0.85745093864199995</v>
      </c>
      <c r="Y83" t="s">
        <v>45</v>
      </c>
      <c r="Z83">
        <v>0.95412926422199995</v>
      </c>
      <c r="AA83" t="s">
        <v>45</v>
      </c>
      <c r="AB83" s="2">
        <v>1.73783915566E-17</v>
      </c>
      <c r="AC83" t="s">
        <v>47</v>
      </c>
      <c r="AD83">
        <v>0</v>
      </c>
      <c r="AE83">
        <v>-1.8667638616500001E-3</v>
      </c>
      <c r="AF83" t="s">
        <v>48</v>
      </c>
      <c r="AG83">
        <v>5</v>
      </c>
      <c r="AH83">
        <v>-2.3797952908200001E-3</v>
      </c>
      <c r="AI83" t="s">
        <v>48</v>
      </c>
      <c r="AJ83" t="s">
        <v>49</v>
      </c>
      <c r="AK83">
        <v>1.2157597227100001</v>
      </c>
      <c r="AL83" t="s">
        <v>48</v>
      </c>
      <c r="AM83" t="s">
        <v>570</v>
      </c>
      <c r="AN83" t="s">
        <v>51</v>
      </c>
      <c r="AO83" t="s">
        <v>570</v>
      </c>
      <c r="AP83" t="s">
        <v>52</v>
      </c>
    </row>
    <row r="84" spans="1:42" x14ac:dyDescent="0.3">
      <c r="A84" t="s">
        <v>419</v>
      </c>
      <c r="B84" t="s">
        <v>64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45</v>
      </c>
      <c r="K84">
        <v>19868115</v>
      </c>
      <c r="L84" t="s">
        <v>46</v>
      </c>
      <c r="M84">
        <v>1036.64492410714</v>
      </c>
      <c r="N84" t="s">
        <v>49</v>
      </c>
      <c r="O84">
        <v>1.5868040911426601E-2</v>
      </c>
      <c r="P84" t="s">
        <v>45</v>
      </c>
      <c r="Q84">
        <v>92.314399894863598</v>
      </c>
      <c r="R84" t="s">
        <v>45</v>
      </c>
      <c r="S84">
        <v>0.85851750713599995</v>
      </c>
      <c r="T84">
        <v>0.8</v>
      </c>
      <c r="U84" t="s">
        <v>45</v>
      </c>
      <c r="V84">
        <v>0.89861666253000005</v>
      </c>
      <c r="W84" t="s">
        <v>45</v>
      </c>
      <c r="X84">
        <v>0.81584211654600003</v>
      </c>
      <c r="Y84" t="s">
        <v>45</v>
      </c>
      <c r="Z84">
        <v>0.84094804639099996</v>
      </c>
      <c r="AA84" t="s">
        <v>45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48</v>
      </c>
      <c r="AG84">
        <v>7</v>
      </c>
      <c r="AH84">
        <v>-2.9862380270699999E-3</v>
      </c>
      <c r="AI84" t="s">
        <v>48</v>
      </c>
      <c r="AJ84" t="s">
        <v>49</v>
      </c>
      <c r="AK84">
        <v>0.1711955194</v>
      </c>
      <c r="AL84" t="s">
        <v>48</v>
      </c>
      <c r="AM84" t="s">
        <v>54</v>
      </c>
      <c r="AN84" t="s">
        <v>55</v>
      </c>
      <c r="AO84" t="s">
        <v>55</v>
      </c>
      <c r="AP84" t="s">
        <v>52</v>
      </c>
    </row>
    <row r="85" spans="1:42" x14ac:dyDescent="0.3">
      <c r="A85" t="s">
        <v>420</v>
      </c>
      <c r="B85" t="s">
        <v>64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45</v>
      </c>
      <c r="K85">
        <v>20043314</v>
      </c>
      <c r="L85" t="s">
        <v>46</v>
      </c>
      <c r="M85">
        <v>1036.9175200892801</v>
      </c>
      <c r="N85" t="s">
        <v>49</v>
      </c>
      <c r="O85">
        <v>2.4404028241861699E-2</v>
      </c>
      <c r="P85" t="s">
        <v>45</v>
      </c>
      <c r="Q85">
        <v>93.132149928199397</v>
      </c>
      <c r="R85" t="s">
        <v>45</v>
      </c>
      <c r="S85">
        <v>0.86964141001799999</v>
      </c>
      <c r="T85">
        <v>0.8</v>
      </c>
      <c r="U85" t="s">
        <v>45</v>
      </c>
      <c r="V85">
        <v>0.90574297713600005</v>
      </c>
      <c r="W85" t="s">
        <v>45</v>
      </c>
      <c r="X85">
        <v>0.83080953631700005</v>
      </c>
      <c r="Y85" t="s">
        <v>45</v>
      </c>
      <c r="Z85">
        <v>0.84094804639099996</v>
      </c>
      <c r="AA85" t="s">
        <v>45</v>
      </c>
      <c r="AB85" s="2">
        <v>1.48181314854E-31</v>
      </c>
      <c r="AC85" t="s">
        <v>47</v>
      </c>
      <c r="AD85">
        <v>0</v>
      </c>
      <c r="AE85">
        <v>-1.92020993174E-3</v>
      </c>
      <c r="AF85" t="s">
        <v>48</v>
      </c>
      <c r="AG85">
        <v>8</v>
      </c>
      <c r="AH85">
        <v>-2.7744506614399999E-3</v>
      </c>
      <c r="AI85" t="s">
        <v>48</v>
      </c>
      <c r="AJ85" t="s">
        <v>49</v>
      </c>
      <c r="AK85">
        <v>0.27897397046900002</v>
      </c>
      <c r="AL85" t="s">
        <v>48</v>
      </c>
      <c r="AM85" t="s">
        <v>571</v>
      </c>
      <c r="AN85" t="s">
        <v>571</v>
      </c>
      <c r="AO85" t="s">
        <v>51</v>
      </c>
      <c r="AP85" t="s">
        <v>52</v>
      </c>
    </row>
    <row r="86" spans="1:42" x14ac:dyDescent="0.3">
      <c r="A86" t="s">
        <v>421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45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45</v>
      </c>
      <c r="Q86">
        <v>88.996505117516904</v>
      </c>
      <c r="R86" t="s">
        <v>45</v>
      </c>
      <c r="S86">
        <v>0.92060349528200003</v>
      </c>
      <c r="T86">
        <v>0.8</v>
      </c>
      <c r="U86" t="s">
        <v>45</v>
      </c>
      <c r="V86">
        <v>0.951534925659</v>
      </c>
      <c r="W86" t="s">
        <v>45</v>
      </c>
      <c r="X86">
        <v>0.888552740279</v>
      </c>
      <c r="Y86" t="s">
        <v>45</v>
      </c>
      <c r="Z86">
        <v>0.67793689645199995</v>
      </c>
      <c r="AA86" t="s">
        <v>45</v>
      </c>
      <c r="AB86" s="2">
        <v>9.7575780615799999E-25</v>
      </c>
      <c r="AC86" t="s">
        <v>47</v>
      </c>
      <c r="AD86">
        <v>0</v>
      </c>
      <c r="AE86">
        <v>-4.5360053917199998E-4</v>
      </c>
      <c r="AF86" t="s">
        <v>45</v>
      </c>
      <c r="AG86">
        <v>1</v>
      </c>
      <c r="AH86">
        <v>-1.33128437318E-3</v>
      </c>
      <c r="AI86" t="s">
        <v>48</v>
      </c>
      <c r="AJ86" t="s">
        <v>49</v>
      </c>
      <c r="AK86">
        <v>0.28480375482499998</v>
      </c>
      <c r="AL86" t="s">
        <v>48</v>
      </c>
      <c r="AM86" t="s">
        <v>572</v>
      </c>
      <c r="AN86" t="s">
        <v>573</v>
      </c>
      <c r="AO86" t="s">
        <v>574</v>
      </c>
      <c r="AP86" t="s">
        <v>52</v>
      </c>
    </row>
    <row r="87" spans="1:42" x14ac:dyDescent="0.3">
      <c r="A87" t="s">
        <v>422</v>
      </c>
      <c r="B87" t="s">
        <v>64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45</v>
      </c>
      <c r="K87">
        <v>29221047</v>
      </c>
      <c r="L87" t="s">
        <v>46</v>
      </c>
      <c r="M87">
        <v>1189.4530888157799</v>
      </c>
      <c r="N87" t="s">
        <v>49</v>
      </c>
      <c r="O87">
        <v>1.80326245166628E-2</v>
      </c>
      <c r="P87" t="s">
        <v>45</v>
      </c>
      <c r="Q87">
        <v>93.511851979251404</v>
      </c>
      <c r="R87" t="s">
        <v>45</v>
      </c>
      <c r="S87">
        <v>0.96053659996899998</v>
      </c>
      <c r="T87">
        <v>0.85</v>
      </c>
      <c r="U87" t="s">
        <v>45</v>
      </c>
      <c r="V87">
        <v>0.97325323672800002</v>
      </c>
      <c r="W87" t="s">
        <v>45</v>
      </c>
      <c r="X87">
        <v>0.94889774072800004</v>
      </c>
      <c r="Y87" t="s">
        <v>45</v>
      </c>
      <c r="Z87">
        <v>0.84094804639099996</v>
      </c>
      <c r="AA87" t="s">
        <v>45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45</v>
      </c>
      <c r="AG87">
        <v>0</v>
      </c>
      <c r="AH87">
        <v>-3.2505118232699999E-4</v>
      </c>
      <c r="AI87" t="s">
        <v>45</v>
      </c>
      <c r="AJ87" t="s">
        <v>49</v>
      </c>
      <c r="AK87">
        <v>0.42918963806900001</v>
      </c>
      <c r="AL87" t="s">
        <v>48</v>
      </c>
      <c r="AM87" t="s">
        <v>575</v>
      </c>
      <c r="AN87" t="s">
        <v>51</v>
      </c>
      <c r="AO87" t="s">
        <v>575</v>
      </c>
      <c r="AP87" t="s">
        <v>52</v>
      </c>
    </row>
    <row r="88" spans="1:42" x14ac:dyDescent="0.3">
      <c r="A88" t="s">
        <v>423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45</v>
      </c>
      <c r="K88">
        <v>19862739</v>
      </c>
      <c r="L88" t="s">
        <v>46</v>
      </c>
      <c r="M88">
        <v>1107.54484151785</v>
      </c>
      <c r="N88" t="s">
        <v>135</v>
      </c>
      <c r="O88">
        <v>3.15209035061546E-2</v>
      </c>
      <c r="P88" t="s">
        <v>45</v>
      </c>
      <c r="Q88">
        <v>80.967269437581294</v>
      </c>
      <c r="R88" t="s">
        <v>45</v>
      </c>
      <c r="S88">
        <v>0.90848979432400001</v>
      </c>
      <c r="T88">
        <v>0.8</v>
      </c>
      <c r="U88" t="s">
        <v>45</v>
      </c>
      <c r="V88">
        <v>0.93307640865599994</v>
      </c>
      <c r="W88" t="s">
        <v>45</v>
      </c>
      <c r="X88">
        <v>0.88275146445800001</v>
      </c>
      <c r="Y88" t="s">
        <v>45</v>
      </c>
      <c r="Z88">
        <v>0.95412926422199995</v>
      </c>
      <c r="AA88" t="s">
        <v>45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48</v>
      </c>
      <c r="AG88">
        <v>0</v>
      </c>
      <c r="AH88">
        <v>-9.7366723786199995E-4</v>
      </c>
      <c r="AI88" t="s">
        <v>48</v>
      </c>
      <c r="AJ88" t="s">
        <v>49</v>
      </c>
      <c r="AK88">
        <v>0.212734203974</v>
      </c>
      <c r="AL88" t="s">
        <v>48</v>
      </c>
      <c r="AM88" t="s">
        <v>54</v>
      </c>
      <c r="AN88" t="s">
        <v>55</v>
      </c>
      <c r="AO88" t="s">
        <v>55</v>
      </c>
      <c r="AP88" t="s">
        <v>52</v>
      </c>
    </row>
    <row r="89" spans="1:42" x14ac:dyDescent="0.3">
      <c r="A89" t="s">
        <v>424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45</v>
      </c>
      <c r="K89">
        <v>20693511</v>
      </c>
      <c r="L89" t="s">
        <v>46</v>
      </c>
      <c r="M89">
        <v>1134.06941294642</v>
      </c>
      <c r="N89" t="s">
        <v>135</v>
      </c>
      <c r="O89">
        <v>3.9199330528816599E-2</v>
      </c>
      <c r="P89" t="s">
        <v>45</v>
      </c>
      <c r="Q89">
        <v>85.304640490906493</v>
      </c>
      <c r="R89" t="s">
        <v>45</v>
      </c>
      <c r="S89">
        <v>0.92706695011200002</v>
      </c>
      <c r="T89">
        <v>0.8</v>
      </c>
      <c r="U89" t="s">
        <v>45</v>
      </c>
      <c r="V89">
        <v>0.95122902335299997</v>
      </c>
      <c r="W89" t="s">
        <v>45</v>
      </c>
      <c r="X89">
        <v>0.90246769845100006</v>
      </c>
      <c r="Y89" t="s">
        <v>45</v>
      </c>
      <c r="Z89">
        <v>0.95412926422199995</v>
      </c>
      <c r="AA89" t="s">
        <v>45</v>
      </c>
      <c r="AB89" s="2">
        <v>6.82886284548E-18</v>
      </c>
      <c r="AC89" t="s">
        <v>47</v>
      </c>
      <c r="AD89">
        <v>0</v>
      </c>
      <c r="AE89">
        <v>-3.0045833728400002E-4</v>
      </c>
      <c r="AF89" t="s">
        <v>45</v>
      </c>
      <c r="AG89">
        <v>0</v>
      </c>
      <c r="AH89">
        <v>-5.6735678789900004E-4</v>
      </c>
      <c r="AI89" t="s">
        <v>48</v>
      </c>
      <c r="AJ89" t="s">
        <v>49</v>
      </c>
      <c r="AK89">
        <v>0.30167422649699999</v>
      </c>
      <c r="AL89" t="s">
        <v>48</v>
      </c>
      <c r="AM89" t="s">
        <v>576</v>
      </c>
      <c r="AN89" t="s">
        <v>577</v>
      </c>
      <c r="AO89" t="s">
        <v>578</v>
      </c>
      <c r="AP89" t="s">
        <v>52</v>
      </c>
    </row>
    <row r="90" spans="1:42" x14ac:dyDescent="0.3">
      <c r="A90" t="s">
        <v>426</v>
      </c>
      <c r="B90" t="s">
        <v>64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45</v>
      </c>
      <c r="K90">
        <v>15543815</v>
      </c>
      <c r="L90" t="s">
        <v>46</v>
      </c>
      <c r="M90">
        <v>805.789625</v>
      </c>
      <c r="N90" t="s">
        <v>46</v>
      </c>
      <c r="O90">
        <v>3.5546474674088897E-2</v>
      </c>
      <c r="P90" t="s">
        <v>45</v>
      </c>
      <c r="Q90">
        <v>96.791738510879298</v>
      </c>
      <c r="R90" t="s">
        <v>45</v>
      </c>
      <c r="S90">
        <v>0.96903288998100001</v>
      </c>
      <c r="T90">
        <v>0.8</v>
      </c>
      <c r="U90" t="s">
        <v>45</v>
      </c>
      <c r="V90">
        <v>0.97971605379500004</v>
      </c>
      <c r="W90" t="s">
        <v>45</v>
      </c>
      <c r="X90">
        <v>0.95846715189999998</v>
      </c>
      <c r="Y90" t="s">
        <v>45</v>
      </c>
      <c r="Z90">
        <v>0.67793689645199995</v>
      </c>
      <c r="AA90" t="s">
        <v>45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45</v>
      </c>
      <c r="AG90">
        <v>0</v>
      </c>
      <c r="AH90">
        <v>-4.4789648039999998E-4</v>
      </c>
      <c r="AI90" t="s">
        <v>45</v>
      </c>
      <c r="AJ90" t="s">
        <v>49</v>
      </c>
      <c r="AK90">
        <v>0.15867366184100001</v>
      </c>
      <c r="AL90" t="s">
        <v>48</v>
      </c>
      <c r="AM90" t="s">
        <v>54</v>
      </c>
      <c r="AN90" t="s">
        <v>55</v>
      </c>
      <c r="AO90" t="s">
        <v>55</v>
      </c>
      <c r="AP90" t="s">
        <v>52</v>
      </c>
    </row>
    <row r="91" spans="1:42" x14ac:dyDescent="0.3">
      <c r="A91" t="s">
        <v>427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45</v>
      </c>
      <c r="K91">
        <v>19498823</v>
      </c>
      <c r="L91" t="s">
        <v>46</v>
      </c>
      <c r="M91">
        <v>1043.7727589285701</v>
      </c>
      <c r="N91" t="s">
        <v>49</v>
      </c>
      <c r="O91">
        <v>2.2316155267797101E-2</v>
      </c>
      <c r="P91" t="s">
        <v>45</v>
      </c>
      <c r="Q91">
        <v>89.173503478437695</v>
      </c>
      <c r="R91" t="s">
        <v>45</v>
      </c>
      <c r="S91">
        <v>0.94282189244400005</v>
      </c>
      <c r="T91">
        <v>0.8</v>
      </c>
      <c r="U91" t="s">
        <v>45</v>
      </c>
      <c r="V91">
        <v>0.95916607937200005</v>
      </c>
      <c r="W91" t="s">
        <v>45</v>
      </c>
      <c r="X91">
        <v>0.92636943619000001</v>
      </c>
      <c r="Y91" t="s">
        <v>45</v>
      </c>
      <c r="Z91">
        <v>0.95412926422199995</v>
      </c>
      <c r="AA91" t="s">
        <v>45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45</v>
      </c>
      <c r="AG91">
        <v>0</v>
      </c>
      <c r="AH91">
        <v>-4.3245809960500001E-4</v>
      </c>
      <c r="AI91" t="s">
        <v>45</v>
      </c>
      <c r="AJ91" t="s">
        <v>49</v>
      </c>
      <c r="AK91">
        <v>0.50205928339700001</v>
      </c>
      <c r="AL91" t="s">
        <v>48</v>
      </c>
      <c r="AM91" t="s">
        <v>579</v>
      </c>
      <c r="AN91" t="s">
        <v>51</v>
      </c>
      <c r="AO91" t="s">
        <v>579</v>
      </c>
      <c r="AP91" t="s">
        <v>52</v>
      </c>
    </row>
    <row r="92" spans="1:42" x14ac:dyDescent="0.3">
      <c r="A92" t="s">
        <v>428</v>
      </c>
      <c r="B92" t="s">
        <v>64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45</v>
      </c>
      <c r="K92">
        <v>33168068</v>
      </c>
      <c r="L92" t="s">
        <v>46</v>
      </c>
      <c r="M92">
        <v>1381.3797269736799</v>
      </c>
      <c r="N92" t="s">
        <v>65</v>
      </c>
      <c r="O92">
        <v>1.5020853863311499E-2</v>
      </c>
      <c r="P92" t="s">
        <v>45</v>
      </c>
      <c r="Q92">
        <v>89.536715934358298</v>
      </c>
      <c r="R92" t="s">
        <v>45</v>
      </c>
      <c r="S92">
        <v>0.94180976081800005</v>
      </c>
      <c r="T92">
        <v>0.85</v>
      </c>
      <c r="U92" t="s">
        <v>45</v>
      </c>
      <c r="V92">
        <v>0.96026648281100002</v>
      </c>
      <c r="W92" t="s">
        <v>45</v>
      </c>
      <c r="X92">
        <v>0.92327191361700001</v>
      </c>
      <c r="Y92" t="s">
        <v>45</v>
      </c>
      <c r="Z92">
        <v>0.84094804639099996</v>
      </c>
      <c r="AA92" t="s">
        <v>45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48</v>
      </c>
      <c r="AG92">
        <v>0</v>
      </c>
      <c r="AH92">
        <v>-4.63938534634E-4</v>
      </c>
      <c r="AI92" t="s">
        <v>45</v>
      </c>
      <c r="AJ92" t="s">
        <v>49</v>
      </c>
      <c r="AK92">
        <v>0.50916715242099997</v>
      </c>
      <c r="AL92" t="s">
        <v>48</v>
      </c>
      <c r="AM92" t="s">
        <v>580</v>
      </c>
      <c r="AN92" t="s">
        <v>51</v>
      </c>
      <c r="AO92" t="s">
        <v>580</v>
      </c>
      <c r="AP92" t="s">
        <v>52</v>
      </c>
    </row>
    <row r="93" spans="1:42" x14ac:dyDescent="0.3">
      <c r="A93" t="s">
        <v>429</v>
      </c>
      <c r="B93" t="s">
        <v>64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45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45</v>
      </c>
      <c r="Q93">
        <v>96.091710757170802</v>
      </c>
      <c r="R93" t="s">
        <v>45</v>
      </c>
      <c r="S93">
        <v>0.966518060284</v>
      </c>
      <c r="T93">
        <v>0.8</v>
      </c>
      <c r="U93" t="s">
        <v>45</v>
      </c>
      <c r="V93">
        <v>0.97475738401400003</v>
      </c>
      <c r="W93" t="s">
        <v>45</v>
      </c>
      <c r="X93">
        <v>0.95883603727900002</v>
      </c>
      <c r="Y93" t="s">
        <v>45</v>
      </c>
      <c r="Z93">
        <v>0.95412926422199995</v>
      </c>
      <c r="AA93" t="s">
        <v>45</v>
      </c>
      <c r="AB93">
        <v>6.3959440650300005E-4</v>
      </c>
      <c r="AC93" t="s">
        <v>47</v>
      </c>
      <c r="AD93">
        <v>0</v>
      </c>
      <c r="AE93">
        <v>-2.7215046358399999E-4</v>
      </c>
      <c r="AF93" t="s">
        <v>45</v>
      </c>
      <c r="AG93">
        <v>0</v>
      </c>
      <c r="AH93">
        <v>-3.4015713274300003E-4</v>
      </c>
      <c r="AI93" t="s">
        <v>45</v>
      </c>
      <c r="AJ93" t="s">
        <v>49</v>
      </c>
      <c r="AK93">
        <v>0.41561581967799999</v>
      </c>
      <c r="AL93" t="s">
        <v>48</v>
      </c>
      <c r="AM93" t="s">
        <v>581</v>
      </c>
      <c r="AN93" t="s">
        <v>51</v>
      </c>
      <c r="AO93" t="s">
        <v>581</v>
      </c>
      <c r="AP93" t="s">
        <v>52</v>
      </c>
    </row>
    <row r="94" spans="1:42" x14ac:dyDescent="0.3">
      <c r="A94" t="s">
        <v>430</v>
      </c>
      <c r="B94" t="s">
        <v>64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45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45</v>
      </c>
      <c r="Q94">
        <v>96.175316947854895</v>
      </c>
      <c r="R94" t="s">
        <v>45</v>
      </c>
      <c r="S94">
        <v>0.96612703804199995</v>
      </c>
      <c r="T94">
        <v>0.8</v>
      </c>
      <c r="U94" t="s">
        <v>45</v>
      </c>
      <c r="V94">
        <v>0.976680058874</v>
      </c>
      <c r="W94" t="s">
        <v>45</v>
      </c>
      <c r="X94">
        <v>0.95674864874300003</v>
      </c>
      <c r="Y94" t="s">
        <v>45</v>
      </c>
      <c r="Z94">
        <v>0.84094804639099996</v>
      </c>
      <c r="AA94" t="s">
        <v>45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45</v>
      </c>
      <c r="AG94">
        <v>0</v>
      </c>
      <c r="AH94">
        <v>-2.7243497771200001E-4</v>
      </c>
      <c r="AI94" t="s">
        <v>45</v>
      </c>
      <c r="AJ94" t="s">
        <v>49</v>
      </c>
      <c r="AK94">
        <v>1.77251741407</v>
      </c>
      <c r="AL94" t="s">
        <v>48</v>
      </c>
      <c r="AM94" t="s">
        <v>582</v>
      </c>
      <c r="AN94" t="s">
        <v>51</v>
      </c>
      <c r="AO94" t="s">
        <v>582</v>
      </c>
      <c r="AP94" t="s">
        <v>52</v>
      </c>
    </row>
    <row r="95" spans="1:42" x14ac:dyDescent="0.3">
      <c r="A95" t="s">
        <v>432</v>
      </c>
      <c r="B95" t="s">
        <v>64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45</v>
      </c>
      <c r="K95">
        <v>13144452</v>
      </c>
      <c r="L95" t="s">
        <v>46</v>
      </c>
      <c r="M95">
        <v>672.69443303571404</v>
      </c>
      <c r="N95" t="s">
        <v>46</v>
      </c>
      <c r="O95">
        <v>7.4364927325572996E-2</v>
      </c>
      <c r="P95" t="s">
        <v>45</v>
      </c>
      <c r="Q95">
        <v>94.889837077204106</v>
      </c>
      <c r="R95" t="s">
        <v>45</v>
      </c>
      <c r="S95">
        <v>0.95686926082400003</v>
      </c>
      <c r="T95">
        <v>0.8</v>
      </c>
      <c r="U95" t="s">
        <v>45</v>
      </c>
      <c r="V95">
        <v>0.96856633319499996</v>
      </c>
      <c r="W95" t="s">
        <v>45</v>
      </c>
      <c r="X95">
        <v>0.94432334499699999</v>
      </c>
      <c r="Y95" t="s">
        <v>45</v>
      </c>
      <c r="Z95">
        <v>0.95412926422199995</v>
      </c>
      <c r="AA95" t="s">
        <v>45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45</v>
      </c>
      <c r="AG95">
        <v>0</v>
      </c>
      <c r="AH95">
        <v>-5.3053691604399995E-4</v>
      </c>
      <c r="AI95" t="s">
        <v>48</v>
      </c>
      <c r="AJ95" t="s">
        <v>49</v>
      </c>
      <c r="AK95">
        <v>0.177110415494</v>
      </c>
      <c r="AL95" t="s">
        <v>48</v>
      </c>
      <c r="AM95" t="s">
        <v>54</v>
      </c>
      <c r="AN95" t="s">
        <v>55</v>
      </c>
      <c r="AO95" t="s">
        <v>55</v>
      </c>
      <c r="AP95" t="s">
        <v>607</v>
      </c>
    </row>
    <row r="96" spans="1:42" x14ac:dyDescent="0.3">
      <c r="A96" t="s">
        <v>433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45</v>
      </c>
      <c r="K96">
        <v>16509092</v>
      </c>
      <c r="L96" t="s">
        <v>46</v>
      </c>
      <c r="M96">
        <v>884.22564062499998</v>
      </c>
      <c r="N96" t="s">
        <v>49</v>
      </c>
      <c r="O96">
        <v>2.4563121419205101E-2</v>
      </c>
      <c r="P96" t="s">
        <v>45</v>
      </c>
      <c r="Q96">
        <v>86.791863525070696</v>
      </c>
      <c r="R96" t="s">
        <v>45</v>
      </c>
      <c r="S96">
        <v>0.86377378024200002</v>
      </c>
      <c r="T96">
        <v>0.8</v>
      </c>
      <c r="U96" t="s">
        <v>45</v>
      </c>
      <c r="V96">
        <v>0.90420268607900001</v>
      </c>
      <c r="W96" t="s">
        <v>45</v>
      </c>
      <c r="X96">
        <v>0.82099790669999995</v>
      </c>
      <c r="Y96" t="s">
        <v>45</v>
      </c>
      <c r="Z96">
        <v>0.84094804639099996</v>
      </c>
      <c r="AA96" t="s">
        <v>45</v>
      </c>
      <c r="AB96" s="2">
        <v>8.6280208173900004E-16</v>
      </c>
      <c r="AC96" t="s">
        <v>47</v>
      </c>
      <c r="AD96">
        <v>0</v>
      </c>
      <c r="AE96">
        <v>-1.22352789352E-3</v>
      </c>
      <c r="AF96" t="s">
        <v>48</v>
      </c>
      <c r="AG96">
        <v>1</v>
      </c>
      <c r="AH96">
        <v>-6.3026337542199996E-4</v>
      </c>
      <c r="AI96" t="s">
        <v>48</v>
      </c>
      <c r="AJ96" t="s">
        <v>49</v>
      </c>
      <c r="AK96">
        <v>0.51278856116899996</v>
      </c>
      <c r="AL96" t="s">
        <v>48</v>
      </c>
      <c r="AM96" t="s">
        <v>583</v>
      </c>
      <c r="AN96" t="s">
        <v>51</v>
      </c>
      <c r="AO96" t="s">
        <v>583</v>
      </c>
      <c r="AP96" t="s">
        <v>52</v>
      </c>
    </row>
    <row r="97" spans="1:42" x14ac:dyDescent="0.3">
      <c r="A97" t="s">
        <v>435</v>
      </c>
      <c r="B97" t="s">
        <v>64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45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45</v>
      </c>
      <c r="Q97">
        <v>94.254515688810798</v>
      </c>
      <c r="R97" t="s">
        <v>45</v>
      </c>
      <c r="S97">
        <v>0.88312797251800002</v>
      </c>
      <c r="T97">
        <v>0.8</v>
      </c>
      <c r="U97" t="s">
        <v>45</v>
      </c>
      <c r="V97">
        <v>0.91617358685600003</v>
      </c>
      <c r="W97" t="s">
        <v>45</v>
      </c>
      <c r="X97">
        <v>0.84833383068599999</v>
      </c>
      <c r="Y97" t="s">
        <v>45</v>
      </c>
      <c r="Z97">
        <v>0.84094804639099996</v>
      </c>
      <c r="AA97" t="s">
        <v>45</v>
      </c>
      <c r="AB97" s="2">
        <v>7.95924257282E-12</v>
      </c>
      <c r="AC97" t="s">
        <v>47</v>
      </c>
      <c r="AD97">
        <v>0</v>
      </c>
      <c r="AE97">
        <v>-1.2532240966400001E-3</v>
      </c>
      <c r="AF97" t="s">
        <v>48</v>
      </c>
      <c r="AG97">
        <v>0</v>
      </c>
      <c r="AH97">
        <v>-7.2137684343300001E-4</v>
      </c>
      <c r="AI97" t="s">
        <v>48</v>
      </c>
      <c r="AJ97" t="s">
        <v>49</v>
      </c>
      <c r="AK97">
        <v>0.56160824554699995</v>
      </c>
      <c r="AL97" t="s">
        <v>48</v>
      </c>
      <c r="AM97" t="s">
        <v>584</v>
      </c>
      <c r="AN97" t="s">
        <v>51</v>
      </c>
      <c r="AO97" t="s">
        <v>584</v>
      </c>
      <c r="AP97" t="s">
        <v>52</v>
      </c>
    </row>
    <row r="98" spans="1:42" x14ac:dyDescent="0.3">
      <c r="A98" t="s">
        <v>437</v>
      </c>
      <c r="B98" t="s">
        <v>64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45</v>
      </c>
      <c r="K98">
        <v>3965190</v>
      </c>
      <c r="L98" t="s">
        <v>46</v>
      </c>
      <c r="M98">
        <v>201.24813058035701</v>
      </c>
      <c r="N98" t="s">
        <v>58</v>
      </c>
      <c r="O98">
        <v>2.8119631971761198E-2</v>
      </c>
      <c r="P98" t="s">
        <v>45</v>
      </c>
      <c r="Q98">
        <v>96.938059891006901</v>
      </c>
      <c r="R98" t="s">
        <v>45</v>
      </c>
      <c r="S98">
        <v>0.97422849212200002</v>
      </c>
      <c r="T98">
        <v>0.8</v>
      </c>
      <c r="U98" t="s">
        <v>45</v>
      </c>
      <c r="V98">
        <v>0.98297268736099996</v>
      </c>
      <c r="W98" t="s">
        <v>45</v>
      </c>
      <c r="X98">
        <v>0.96916229046199998</v>
      </c>
      <c r="Y98" t="s">
        <v>45</v>
      </c>
      <c r="Z98">
        <v>0.67793689645199995</v>
      </c>
      <c r="AA98" t="s">
        <v>45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45</v>
      </c>
      <c r="AG98">
        <v>0</v>
      </c>
      <c r="AH98">
        <v>-3.23958042078E-4</v>
      </c>
      <c r="AI98" t="s">
        <v>45</v>
      </c>
      <c r="AJ98" t="s">
        <v>49</v>
      </c>
      <c r="AK98">
        <v>1.79775755449</v>
      </c>
      <c r="AL98" t="s">
        <v>48</v>
      </c>
      <c r="AM98" t="s">
        <v>585</v>
      </c>
      <c r="AN98" t="s">
        <v>51</v>
      </c>
      <c r="AO98" t="s">
        <v>585</v>
      </c>
      <c r="AP98" t="s">
        <v>52</v>
      </c>
    </row>
    <row r="99" spans="1:42" x14ac:dyDescent="0.3">
      <c r="A99" t="s">
        <v>438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45</v>
      </c>
      <c r="K99">
        <v>24133209</v>
      </c>
      <c r="L99" t="s">
        <v>46</v>
      </c>
      <c r="M99">
        <v>1032.20914967105</v>
      </c>
      <c r="N99" t="s">
        <v>46</v>
      </c>
      <c r="O99">
        <v>1.72888513177742E-2</v>
      </c>
      <c r="P99" t="s">
        <v>45</v>
      </c>
      <c r="Q99">
        <v>87.583847237615799</v>
      </c>
      <c r="R99" t="s">
        <v>45</v>
      </c>
      <c r="S99">
        <v>0.95346235491599995</v>
      </c>
      <c r="T99">
        <v>0.85</v>
      </c>
      <c r="U99" t="s">
        <v>45</v>
      </c>
      <c r="V99">
        <v>0.96296250697499997</v>
      </c>
      <c r="W99" t="s">
        <v>45</v>
      </c>
      <c r="X99">
        <v>0.94322865116400001</v>
      </c>
      <c r="Y99" t="s">
        <v>45</v>
      </c>
      <c r="Z99">
        <v>0.84094804639099996</v>
      </c>
      <c r="AA99" t="s">
        <v>45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45</v>
      </c>
      <c r="AG99">
        <v>0</v>
      </c>
      <c r="AH99">
        <v>-4.7967790655300001E-4</v>
      </c>
      <c r="AI99" t="s">
        <v>45</v>
      </c>
      <c r="AJ99" t="s">
        <v>49</v>
      </c>
      <c r="AK99">
        <v>0.27264272522100003</v>
      </c>
      <c r="AL99" t="s">
        <v>48</v>
      </c>
      <c r="AM99" t="s">
        <v>54</v>
      </c>
      <c r="AN99" t="s">
        <v>55</v>
      </c>
      <c r="AO99" t="s">
        <v>55</v>
      </c>
      <c r="AP99" t="s">
        <v>52</v>
      </c>
    </row>
    <row r="100" spans="1:42" x14ac:dyDescent="0.3">
      <c r="A100" t="s">
        <v>439</v>
      </c>
      <c r="B100" t="s">
        <v>64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45</v>
      </c>
      <c r="K100">
        <v>24949166</v>
      </c>
      <c r="L100" t="s">
        <v>46</v>
      </c>
      <c r="M100">
        <v>1025.48290789473</v>
      </c>
      <c r="N100" t="s">
        <v>46</v>
      </c>
      <c r="O100">
        <v>2.96555274429329E-2</v>
      </c>
      <c r="P100" t="s">
        <v>45</v>
      </c>
      <c r="Q100">
        <v>93.808298572190907</v>
      </c>
      <c r="R100" t="s">
        <v>45</v>
      </c>
      <c r="S100">
        <v>0.96822286133400004</v>
      </c>
      <c r="T100">
        <v>0.85</v>
      </c>
      <c r="U100" t="s">
        <v>45</v>
      </c>
      <c r="V100">
        <v>0.97531885434599996</v>
      </c>
      <c r="W100" t="s">
        <v>45</v>
      </c>
      <c r="X100">
        <v>0.96184616191200001</v>
      </c>
      <c r="Y100" t="s">
        <v>45</v>
      </c>
      <c r="Z100">
        <v>0.95412926422199995</v>
      </c>
      <c r="AA100" t="s">
        <v>45</v>
      </c>
      <c r="AB100">
        <v>0.19219668032600001</v>
      </c>
      <c r="AC100" t="s">
        <v>47</v>
      </c>
      <c r="AD100">
        <v>0</v>
      </c>
      <c r="AE100">
        <v>-3.0116585208799998E-4</v>
      </c>
      <c r="AF100" t="s">
        <v>45</v>
      </c>
      <c r="AG100">
        <v>0</v>
      </c>
      <c r="AH100">
        <v>-3.3189306389299998E-4</v>
      </c>
      <c r="AI100" t="s">
        <v>45</v>
      </c>
      <c r="AJ100" t="s">
        <v>49</v>
      </c>
      <c r="AK100">
        <v>0.27535130469800001</v>
      </c>
      <c r="AL100" t="s">
        <v>48</v>
      </c>
      <c r="AM100" t="s">
        <v>586</v>
      </c>
      <c r="AN100" t="s">
        <v>51</v>
      </c>
      <c r="AO100" t="s">
        <v>586</v>
      </c>
      <c r="AP100" t="s">
        <v>607</v>
      </c>
    </row>
    <row r="101" spans="1:42" x14ac:dyDescent="0.3">
      <c r="A101" t="s">
        <v>440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45</v>
      </c>
      <c r="K101">
        <v>24073552</v>
      </c>
      <c r="L101" t="s">
        <v>46</v>
      </c>
      <c r="M101">
        <v>1002.82648190789</v>
      </c>
      <c r="N101" t="s">
        <v>46</v>
      </c>
      <c r="O101">
        <v>2.2959187527919599E-2</v>
      </c>
      <c r="P101" t="s">
        <v>45</v>
      </c>
      <c r="Q101">
        <v>90.088876565124906</v>
      </c>
      <c r="R101" t="s">
        <v>45</v>
      </c>
      <c r="S101">
        <v>0.95458333093900005</v>
      </c>
      <c r="T101">
        <v>0.85</v>
      </c>
      <c r="U101" t="s">
        <v>45</v>
      </c>
      <c r="V101">
        <v>0.96258212276599997</v>
      </c>
      <c r="W101" t="s">
        <v>45</v>
      </c>
      <c r="X101">
        <v>0.94624984464299999</v>
      </c>
      <c r="Y101" t="s">
        <v>45</v>
      </c>
      <c r="Z101">
        <v>0.95412926422199995</v>
      </c>
      <c r="AA101" t="s">
        <v>45</v>
      </c>
      <c r="AB101">
        <v>0.124299908284</v>
      </c>
      <c r="AC101" t="s">
        <v>47</v>
      </c>
      <c r="AD101">
        <v>0</v>
      </c>
      <c r="AE101">
        <v>-5.7536143345700004E-4</v>
      </c>
      <c r="AF101" t="s">
        <v>48</v>
      </c>
      <c r="AG101">
        <v>0</v>
      </c>
      <c r="AH101">
        <v>-5.1622232529299999E-4</v>
      </c>
      <c r="AI101" t="s">
        <v>48</v>
      </c>
      <c r="AJ101" t="s">
        <v>49</v>
      </c>
      <c r="AK101">
        <v>0.567389936481</v>
      </c>
      <c r="AL101" t="s">
        <v>48</v>
      </c>
      <c r="AM101" t="s">
        <v>54</v>
      </c>
      <c r="AN101" t="s">
        <v>55</v>
      </c>
      <c r="AO101" t="s">
        <v>55</v>
      </c>
      <c r="AP101" t="s">
        <v>52</v>
      </c>
    </row>
    <row r="102" spans="1:42" x14ac:dyDescent="0.3">
      <c r="A102" t="s">
        <v>441</v>
      </c>
      <c r="B102" t="s">
        <v>64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45</v>
      </c>
      <c r="K102">
        <v>20354768</v>
      </c>
      <c r="L102" t="s">
        <v>46</v>
      </c>
      <c r="M102">
        <v>1062.14038616071</v>
      </c>
      <c r="N102" t="s">
        <v>49</v>
      </c>
      <c r="O102">
        <v>1.99289816362637E-2</v>
      </c>
      <c r="P102" t="s">
        <v>45</v>
      </c>
      <c r="Q102">
        <v>93.627715041332905</v>
      </c>
      <c r="R102" t="s">
        <v>45</v>
      </c>
      <c r="S102">
        <v>0.95728713036900004</v>
      </c>
      <c r="T102">
        <v>0.8</v>
      </c>
      <c r="U102" t="s">
        <v>45</v>
      </c>
      <c r="V102">
        <v>0.96997237187999996</v>
      </c>
      <c r="W102" t="s">
        <v>45</v>
      </c>
      <c r="X102">
        <v>0.944853730429</v>
      </c>
      <c r="Y102" t="s">
        <v>45</v>
      </c>
      <c r="Z102">
        <v>0.95412926422199995</v>
      </c>
      <c r="AA102" t="s">
        <v>45</v>
      </c>
      <c r="AB102" s="2">
        <v>2.00417094754E-9</v>
      </c>
      <c r="AC102" t="s">
        <v>47</v>
      </c>
      <c r="AD102">
        <v>0</v>
      </c>
      <c r="AE102">
        <v>-2.20884542176E-4</v>
      </c>
      <c r="AF102" t="s">
        <v>45</v>
      </c>
      <c r="AG102">
        <v>0</v>
      </c>
      <c r="AH102">
        <v>-3.64600697324E-4</v>
      </c>
      <c r="AI102" t="s">
        <v>45</v>
      </c>
      <c r="AJ102" t="s">
        <v>49</v>
      </c>
      <c r="AK102">
        <v>1.8796061451199999</v>
      </c>
      <c r="AL102" t="s">
        <v>48</v>
      </c>
      <c r="AM102" t="s">
        <v>585</v>
      </c>
      <c r="AN102" t="s">
        <v>51</v>
      </c>
      <c r="AO102" t="s">
        <v>585</v>
      </c>
      <c r="AP102" t="s">
        <v>607</v>
      </c>
    </row>
    <row r="103" spans="1:42" x14ac:dyDescent="0.3">
      <c r="A103" t="s">
        <v>442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45</v>
      </c>
      <c r="K103">
        <v>16734072</v>
      </c>
      <c r="L103" t="s">
        <v>46</v>
      </c>
      <c r="M103">
        <v>890.06572991071403</v>
      </c>
      <c r="N103" t="s">
        <v>49</v>
      </c>
      <c r="O103">
        <v>4.8268859126876999E-2</v>
      </c>
      <c r="P103" t="s">
        <v>45</v>
      </c>
      <c r="Q103">
        <v>84.236135601334993</v>
      </c>
      <c r="R103" t="s">
        <v>45</v>
      </c>
      <c r="S103">
        <v>0.92677964221800002</v>
      </c>
      <c r="T103">
        <v>0.8</v>
      </c>
      <c r="U103" t="s">
        <v>45</v>
      </c>
      <c r="V103">
        <v>0.94416356280400004</v>
      </c>
      <c r="W103" t="s">
        <v>45</v>
      </c>
      <c r="X103">
        <v>0.90681103711199995</v>
      </c>
      <c r="Y103" t="s">
        <v>45</v>
      </c>
      <c r="Z103">
        <v>0.95412926422199995</v>
      </c>
      <c r="AA103" t="s">
        <v>45</v>
      </c>
      <c r="AB103" s="2">
        <v>1.2133542212599999E-6</v>
      </c>
      <c r="AC103" t="s">
        <v>47</v>
      </c>
      <c r="AD103">
        <v>0</v>
      </c>
      <c r="AE103">
        <v>-3.6369716406300001E-4</v>
      </c>
      <c r="AF103" t="s">
        <v>45</v>
      </c>
      <c r="AG103">
        <v>0</v>
      </c>
      <c r="AH103">
        <v>-6.50958249542E-4</v>
      </c>
      <c r="AI103" t="s">
        <v>48</v>
      </c>
      <c r="AJ103" t="s">
        <v>49</v>
      </c>
      <c r="AK103">
        <v>0.47912038901300003</v>
      </c>
      <c r="AL103" t="s">
        <v>48</v>
      </c>
      <c r="AM103" t="s">
        <v>587</v>
      </c>
      <c r="AN103" t="s">
        <v>587</v>
      </c>
      <c r="AO103" t="s">
        <v>51</v>
      </c>
      <c r="AP103" t="s">
        <v>52</v>
      </c>
    </row>
    <row r="104" spans="1:42" x14ac:dyDescent="0.3">
      <c r="A104" t="s">
        <v>443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45</v>
      </c>
      <c r="K104">
        <v>5807543</v>
      </c>
      <c r="L104" t="s">
        <v>46</v>
      </c>
      <c r="M104">
        <v>293.20638392857097</v>
      </c>
      <c r="N104" t="s">
        <v>58</v>
      </c>
      <c r="O104">
        <v>3.6816969560701199E-2</v>
      </c>
      <c r="P104" t="s">
        <v>45</v>
      </c>
      <c r="Q104">
        <v>97.448568300021606</v>
      </c>
      <c r="R104" t="s">
        <v>45</v>
      </c>
      <c r="S104">
        <v>0.96505398573599999</v>
      </c>
      <c r="T104">
        <v>0.8</v>
      </c>
      <c r="U104" t="s">
        <v>45</v>
      </c>
      <c r="V104">
        <v>0.97299516136399999</v>
      </c>
      <c r="W104" t="s">
        <v>45</v>
      </c>
      <c r="X104">
        <v>0.957859050293</v>
      </c>
      <c r="Y104" t="s">
        <v>45</v>
      </c>
      <c r="Z104">
        <v>0.95412926422199995</v>
      </c>
      <c r="AA104" t="s">
        <v>45</v>
      </c>
      <c r="AB104">
        <v>0.129368767833</v>
      </c>
      <c r="AC104" t="s">
        <v>47</v>
      </c>
      <c r="AD104">
        <v>0</v>
      </c>
      <c r="AE104">
        <v>-3.6542158271799999E-4</v>
      </c>
      <c r="AF104" t="s">
        <v>45</v>
      </c>
      <c r="AG104">
        <v>0</v>
      </c>
      <c r="AH104">
        <v>-4.3495768909600002E-4</v>
      </c>
      <c r="AI104" t="s">
        <v>45</v>
      </c>
      <c r="AJ104" t="s">
        <v>49</v>
      </c>
      <c r="AK104">
        <v>0.48404484745199999</v>
      </c>
      <c r="AL104" t="s">
        <v>48</v>
      </c>
      <c r="AM104" t="s">
        <v>54</v>
      </c>
      <c r="AN104" t="s">
        <v>55</v>
      </c>
      <c r="AO104" t="s">
        <v>55</v>
      </c>
      <c r="AP104" t="s">
        <v>52</v>
      </c>
    </row>
    <row r="105" spans="1:42" x14ac:dyDescent="0.3">
      <c r="A105" t="s">
        <v>444</v>
      </c>
      <c r="B105" t="s">
        <v>64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45</v>
      </c>
      <c r="K105">
        <v>18225198</v>
      </c>
      <c r="L105" t="s">
        <v>46</v>
      </c>
      <c r="M105">
        <v>951.63533035714204</v>
      </c>
      <c r="N105" t="s">
        <v>49</v>
      </c>
      <c r="O105">
        <v>4.9607883314839403E-2</v>
      </c>
      <c r="P105" t="s">
        <v>45</v>
      </c>
      <c r="Q105">
        <v>91.493396455588893</v>
      </c>
      <c r="R105" t="s">
        <v>45</v>
      </c>
      <c r="S105">
        <v>0.93901602070500001</v>
      </c>
      <c r="T105">
        <v>0.8</v>
      </c>
      <c r="U105" t="s">
        <v>45</v>
      </c>
      <c r="V105">
        <v>0.955645097838</v>
      </c>
      <c r="W105" t="s">
        <v>45</v>
      </c>
      <c r="X105">
        <v>0.92065747006499998</v>
      </c>
      <c r="Y105" t="s">
        <v>45</v>
      </c>
      <c r="Z105">
        <v>0.95412926422199995</v>
      </c>
      <c r="AA105" t="s">
        <v>45</v>
      </c>
      <c r="AB105" s="2">
        <v>6.5735774234200006E-5</v>
      </c>
      <c r="AC105" t="s">
        <v>47</v>
      </c>
      <c r="AD105">
        <v>0</v>
      </c>
      <c r="AE105">
        <v>-4.0901687012200001E-4</v>
      </c>
      <c r="AF105" t="s">
        <v>45</v>
      </c>
      <c r="AG105">
        <v>0</v>
      </c>
      <c r="AH105">
        <v>-7.2147373905999998E-4</v>
      </c>
      <c r="AI105" t="s">
        <v>48</v>
      </c>
      <c r="AJ105" t="s">
        <v>49</v>
      </c>
      <c r="AK105">
        <v>0.29820784971199998</v>
      </c>
      <c r="AL105" t="s">
        <v>48</v>
      </c>
      <c r="AM105" t="s">
        <v>54</v>
      </c>
      <c r="AN105" t="s">
        <v>55</v>
      </c>
      <c r="AO105" t="s">
        <v>55</v>
      </c>
      <c r="AP105" t="s">
        <v>607</v>
      </c>
    </row>
    <row r="106" spans="1:42" x14ac:dyDescent="0.3">
      <c r="A106" t="s">
        <v>445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45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45</v>
      </c>
      <c r="Q106">
        <v>93.964202606038498</v>
      </c>
      <c r="R106" t="s">
        <v>45</v>
      </c>
      <c r="S106">
        <v>0.94990950881400005</v>
      </c>
      <c r="T106">
        <v>0.8</v>
      </c>
      <c r="U106" t="s">
        <v>45</v>
      </c>
      <c r="V106">
        <v>0.96256890455800004</v>
      </c>
      <c r="W106" t="s">
        <v>45</v>
      </c>
      <c r="X106">
        <v>0.93699710204499997</v>
      </c>
      <c r="Y106" t="s">
        <v>45</v>
      </c>
      <c r="Z106">
        <v>0.95412926422199995</v>
      </c>
      <c r="AA106" t="s">
        <v>45</v>
      </c>
      <c r="AB106" s="2">
        <v>4.5632568731700001E-6</v>
      </c>
      <c r="AC106" t="s">
        <v>47</v>
      </c>
      <c r="AD106">
        <v>0</v>
      </c>
      <c r="AE106">
        <v>-3.5202591800499998E-4</v>
      </c>
      <c r="AF106" t="s">
        <v>45</v>
      </c>
      <c r="AG106">
        <v>0</v>
      </c>
      <c r="AH106">
        <v>-5.7531567579400004E-4</v>
      </c>
      <c r="AI106" t="s">
        <v>48</v>
      </c>
      <c r="AJ106" t="s">
        <v>49</v>
      </c>
      <c r="AK106">
        <v>0.58674420913299996</v>
      </c>
      <c r="AL106" t="s">
        <v>48</v>
      </c>
      <c r="AM106" t="s">
        <v>588</v>
      </c>
      <c r="AN106" t="s">
        <v>51</v>
      </c>
      <c r="AO106" t="s">
        <v>588</v>
      </c>
      <c r="AP106" t="s">
        <v>52</v>
      </c>
    </row>
    <row r="107" spans="1:42" x14ac:dyDescent="0.3">
      <c r="A107" t="s">
        <v>447</v>
      </c>
      <c r="B107" t="s">
        <v>64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48</v>
      </c>
      <c r="K107">
        <v>4092271</v>
      </c>
      <c r="L107" t="s">
        <v>46</v>
      </c>
      <c r="M107">
        <v>204.08912548828101</v>
      </c>
      <c r="N107" t="s">
        <v>58</v>
      </c>
      <c r="O107">
        <v>0.28006978094868601</v>
      </c>
      <c r="P107" t="s">
        <v>48</v>
      </c>
      <c r="Q107">
        <v>55.659412996892698</v>
      </c>
      <c r="R107" t="s">
        <v>48</v>
      </c>
      <c r="S107">
        <v>0.92478245871499998</v>
      </c>
      <c r="T107">
        <v>0.8</v>
      </c>
      <c r="U107" t="s">
        <v>45</v>
      </c>
      <c r="V107">
        <v>0.94271373995899999</v>
      </c>
      <c r="W107" t="s">
        <v>45</v>
      </c>
      <c r="X107">
        <v>0.910613678082</v>
      </c>
      <c r="Y107" t="s">
        <v>45</v>
      </c>
      <c r="Z107">
        <v>0.84094804639099996</v>
      </c>
      <c r="AA107" t="s">
        <v>45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45</v>
      </c>
      <c r="AG107">
        <v>0</v>
      </c>
      <c r="AH107">
        <v>-7.6262668669499999E-4</v>
      </c>
      <c r="AI107" t="s">
        <v>48</v>
      </c>
      <c r="AJ107" t="s">
        <v>49</v>
      </c>
      <c r="AK107">
        <v>0.24431872663599999</v>
      </c>
      <c r="AL107" t="s">
        <v>48</v>
      </c>
      <c r="AM107" t="s">
        <v>54</v>
      </c>
      <c r="AN107" t="s">
        <v>55</v>
      </c>
      <c r="AO107" t="s">
        <v>55</v>
      </c>
      <c r="AP107" t="s">
        <v>52</v>
      </c>
    </row>
    <row r="108" spans="1:42" x14ac:dyDescent="0.3">
      <c r="A108" t="s">
        <v>450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45</v>
      </c>
      <c r="K108">
        <v>23635202</v>
      </c>
      <c r="L108" t="s">
        <v>46</v>
      </c>
      <c r="M108">
        <v>977.03591776315704</v>
      </c>
      <c r="N108" t="s">
        <v>46</v>
      </c>
      <c r="O108">
        <v>1.68597526073202E-2</v>
      </c>
      <c r="P108" t="s">
        <v>45</v>
      </c>
      <c r="Q108">
        <v>92.231783316835504</v>
      </c>
      <c r="R108" t="s">
        <v>45</v>
      </c>
      <c r="S108">
        <v>0.94189343858999997</v>
      </c>
      <c r="T108">
        <v>0.85</v>
      </c>
      <c r="U108" t="s">
        <v>45</v>
      </c>
      <c r="V108">
        <v>0.96570195253699997</v>
      </c>
      <c r="W108" t="s">
        <v>45</v>
      </c>
      <c r="X108">
        <v>0.91522151520700001</v>
      </c>
      <c r="Y108" t="s">
        <v>45</v>
      </c>
      <c r="Z108">
        <v>0.50765795335700004</v>
      </c>
      <c r="AA108" t="s">
        <v>45</v>
      </c>
      <c r="AB108" s="2">
        <v>8.2817229764900001E-14</v>
      </c>
      <c r="AC108" t="s">
        <v>47</v>
      </c>
      <c r="AD108">
        <v>0</v>
      </c>
      <c r="AE108">
        <v>-7.0693039152000005E-4</v>
      </c>
      <c r="AF108" t="s">
        <v>48</v>
      </c>
      <c r="AG108">
        <v>1</v>
      </c>
      <c r="AH108">
        <v>-1.8884238739899999E-3</v>
      </c>
      <c r="AI108" t="s">
        <v>48</v>
      </c>
      <c r="AJ108" t="s">
        <v>49</v>
      </c>
      <c r="AK108">
        <v>0.42725361300699999</v>
      </c>
      <c r="AL108" t="s">
        <v>48</v>
      </c>
      <c r="AM108" t="s">
        <v>54</v>
      </c>
      <c r="AN108" t="s">
        <v>55</v>
      </c>
      <c r="AO108" t="s">
        <v>55</v>
      </c>
      <c r="AP108" t="s">
        <v>52</v>
      </c>
    </row>
    <row r="109" spans="1:42" x14ac:dyDescent="0.3">
      <c r="A109" t="s">
        <v>451</v>
      </c>
      <c r="B109" t="s">
        <v>64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45</v>
      </c>
      <c r="K109">
        <v>26108005</v>
      </c>
      <c r="L109" t="s">
        <v>46</v>
      </c>
      <c r="M109">
        <v>1077.9707006578899</v>
      </c>
      <c r="N109" t="s">
        <v>49</v>
      </c>
      <c r="O109">
        <v>1.5685663965038399E-2</v>
      </c>
      <c r="P109" t="s">
        <v>45</v>
      </c>
      <c r="Q109">
        <v>87.831060817818795</v>
      </c>
      <c r="R109" t="s">
        <v>45</v>
      </c>
      <c r="S109">
        <v>0.92979355798200003</v>
      </c>
      <c r="T109">
        <v>0.85</v>
      </c>
      <c r="U109" t="s">
        <v>45</v>
      </c>
      <c r="V109">
        <v>0.945453462262</v>
      </c>
      <c r="W109" t="s">
        <v>45</v>
      </c>
      <c r="X109">
        <v>0.91099963351000002</v>
      </c>
      <c r="Y109" t="s">
        <v>45</v>
      </c>
      <c r="Z109">
        <v>0.95412926422199995</v>
      </c>
      <c r="AA109" t="s">
        <v>45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48</v>
      </c>
      <c r="AG109">
        <v>0</v>
      </c>
      <c r="AH109">
        <v>-1.13689705263E-3</v>
      </c>
      <c r="AI109" t="s">
        <v>48</v>
      </c>
      <c r="AJ109" t="s">
        <v>49</v>
      </c>
      <c r="AK109">
        <v>0.61330388464399999</v>
      </c>
      <c r="AL109" t="s">
        <v>48</v>
      </c>
      <c r="AM109" t="s">
        <v>589</v>
      </c>
      <c r="AN109" t="s">
        <v>51</v>
      </c>
      <c r="AO109" t="s">
        <v>589</v>
      </c>
      <c r="AP109" t="s">
        <v>52</v>
      </c>
    </row>
    <row r="110" spans="1:42" x14ac:dyDescent="0.3">
      <c r="A110" t="s">
        <v>452</v>
      </c>
      <c r="B110" t="s">
        <v>64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45</v>
      </c>
      <c r="K110">
        <v>30986761</v>
      </c>
      <c r="L110" t="s">
        <v>46</v>
      </c>
      <c r="M110">
        <v>1292.1540625</v>
      </c>
      <c r="N110" t="s">
        <v>65</v>
      </c>
      <c r="O110">
        <v>4.35623738986552E-2</v>
      </c>
      <c r="P110" t="s">
        <v>45</v>
      </c>
      <c r="Q110">
        <v>89.278037625793701</v>
      </c>
      <c r="R110" t="s">
        <v>45</v>
      </c>
      <c r="S110">
        <v>0.93779189515100003</v>
      </c>
      <c r="T110">
        <v>0.85</v>
      </c>
      <c r="U110" t="s">
        <v>45</v>
      </c>
      <c r="V110">
        <v>0.95902959116399999</v>
      </c>
      <c r="W110" t="s">
        <v>45</v>
      </c>
      <c r="X110">
        <v>0.91501374108300004</v>
      </c>
      <c r="Y110" t="s">
        <v>45</v>
      </c>
      <c r="Z110">
        <v>0.95412926422199995</v>
      </c>
      <c r="AA110" t="s">
        <v>45</v>
      </c>
      <c r="AB110" s="2">
        <v>2.2199667607199999E-8</v>
      </c>
      <c r="AC110" t="s">
        <v>47</v>
      </c>
      <c r="AD110">
        <v>0</v>
      </c>
      <c r="AE110">
        <v>-5.5157093808700004E-4</v>
      </c>
      <c r="AF110" t="s">
        <v>48</v>
      </c>
      <c r="AG110">
        <v>0</v>
      </c>
      <c r="AH110">
        <v>-6.2884728046699997E-4</v>
      </c>
      <c r="AI110" t="s">
        <v>48</v>
      </c>
      <c r="AJ110" t="s">
        <v>49</v>
      </c>
      <c r="AK110">
        <v>0.40311571609899999</v>
      </c>
      <c r="AL110" t="s">
        <v>48</v>
      </c>
      <c r="AM110" t="s">
        <v>590</v>
      </c>
      <c r="AN110" t="s">
        <v>51</v>
      </c>
      <c r="AO110" t="s">
        <v>590</v>
      </c>
      <c r="AP110" t="s">
        <v>607</v>
      </c>
    </row>
    <row r="111" spans="1:42" x14ac:dyDescent="0.3">
      <c r="A111" t="s">
        <v>453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45</v>
      </c>
      <c r="K111">
        <v>26044869</v>
      </c>
      <c r="L111" t="s">
        <v>46</v>
      </c>
      <c r="M111">
        <v>1123.4125542763099</v>
      </c>
      <c r="N111" t="s">
        <v>49</v>
      </c>
      <c r="O111">
        <v>1.23266044021561E-2</v>
      </c>
      <c r="P111" t="s">
        <v>45</v>
      </c>
      <c r="Q111">
        <v>86.822948017958296</v>
      </c>
      <c r="R111" t="s">
        <v>45</v>
      </c>
      <c r="S111">
        <v>0.95100972586400001</v>
      </c>
      <c r="T111">
        <v>0.85</v>
      </c>
      <c r="U111" t="s">
        <v>45</v>
      </c>
      <c r="V111">
        <v>0.96121540817399997</v>
      </c>
      <c r="W111" t="s">
        <v>45</v>
      </c>
      <c r="X111">
        <v>0.93950446208799998</v>
      </c>
      <c r="Y111" t="s">
        <v>45</v>
      </c>
      <c r="Z111">
        <v>0.95412926422199995</v>
      </c>
      <c r="AA111" t="s">
        <v>45</v>
      </c>
      <c r="AB111">
        <v>5.6282643025200002E-2</v>
      </c>
      <c r="AC111" t="s">
        <v>47</v>
      </c>
      <c r="AD111">
        <v>0</v>
      </c>
      <c r="AE111">
        <v>-5.6288589993600002E-4</v>
      </c>
      <c r="AF111" t="s">
        <v>48</v>
      </c>
      <c r="AG111">
        <v>0</v>
      </c>
      <c r="AH111">
        <v>-7.0024148331299997E-4</v>
      </c>
      <c r="AI111" t="s">
        <v>48</v>
      </c>
      <c r="AJ111" t="s">
        <v>49</v>
      </c>
      <c r="AK111">
        <v>0.41118827989399998</v>
      </c>
      <c r="AL111" t="s">
        <v>48</v>
      </c>
      <c r="AM111" t="s">
        <v>591</v>
      </c>
      <c r="AN111" t="s">
        <v>51</v>
      </c>
      <c r="AO111" t="s">
        <v>591</v>
      </c>
      <c r="AP111" t="s">
        <v>607</v>
      </c>
    </row>
    <row r="112" spans="1:42" x14ac:dyDescent="0.3">
      <c r="A112" t="s">
        <v>454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45</v>
      </c>
      <c r="K112">
        <v>24436074</v>
      </c>
      <c r="L112" t="s">
        <v>46</v>
      </c>
      <c r="M112">
        <v>1042.29177631578</v>
      </c>
      <c r="N112" t="s">
        <v>46</v>
      </c>
      <c r="O112">
        <v>2.3113292706159E-2</v>
      </c>
      <c r="P112" t="s">
        <v>45</v>
      </c>
      <c r="Q112">
        <v>87.199616530687805</v>
      </c>
      <c r="R112" t="s">
        <v>45</v>
      </c>
      <c r="S112">
        <v>0.79786205463500004</v>
      </c>
      <c r="T112">
        <v>0.85</v>
      </c>
      <c r="U112" t="s">
        <v>48</v>
      </c>
      <c r="V112">
        <v>0.93045859930999997</v>
      </c>
      <c r="W112" t="s">
        <v>45</v>
      </c>
      <c r="X112">
        <v>0.648195157154</v>
      </c>
      <c r="Y112" t="s">
        <v>48</v>
      </c>
      <c r="Z112">
        <v>0.15462946123099999</v>
      </c>
      <c r="AA112" t="s">
        <v>45</v>
      </c>
      <c r="AB112" s="2">
        <v>1.2163689636300001E-131</v>
      </c>
      <c r="AC112" t="s">
        <v>47</v>
      </c>
      <c r="AD112">
        <v>0</v>
      </c>
      <c r="AE112">
        <v>-1.82686909211E-3</v>
      </c>
      <c r="AF112" t="s">
        <v>48</v>
      </c>
      <c r="AG112">
        <v>36</v>
      </c>
      <c r="AH112">
        <v>-7.4037105566600002E-3</v>
      </c>
      <c r="AI112" t="s">
        <v>48</v>
      </c>
      <c r="AJ112" t="s">
        <v>49</v>
      </c>
      <c r="AK112">
        <v>0.35455551392899998</v>
      </c>
      <c r="AL112" t="s">
        <v>48</v>
      </c>
      <c r="AM112" t="s">
        <v>592</v>
      </c>
      <c r="AN112" t="s">
        <v>592</v>
      </c>
      <c r="AO112" t="s">
        <v>51</v>
      </c>
      <c r="AP112" t="s">
        <v>52</v>
      </c>
    </row>
    <row r="113" spans="1:42" x14ac:dyDescent="0.3">
      <c r="A113" t="s">
        <v>455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45</v>
      </c>
      <c r="K113">
        <v>27732794</v>
      </c>
      <c r="L113" t="s">
        <v>46</v>
      </c>
      <c r="M113">
        <v>1180.5507335526299</v>
      </c>
      <c r="N113" t="s">
        <v>49</v>
      </c>
      <c r="O113">
        <v>1.6588669648548299E-2</v>
      </c>
      <c r="P113" t="s">
        <v>45</v>
      </c>
      <c r="Q113">
        <v>87.621922759521794</v>
      </c>
      <c r="R113" t="s">
        <v>45</v>
      </c>
      <c r="S113">
        <v>0.943667319708</v>
      </c>
      <c r="T113">
        <v>0.85</v>
      </c>
      <c r="U113" t="s">
        <v>45</v>
      </c>
      <c r="V113">
        <v>0.95391404747200004</v>
      </c>
      <c r="W113" t="s">
        <v>45</v>
      </c>
      <c r="X113">
        <v>0.93177227181800004</v>
      </c>
      <c r="Y113" t="s">
        <v>45</v>
      </c>
      <c r="Z113">
        <v>0.95412926422199995</v>
      </c>
      <c r="AA113" t="s">
        <v>45</v>
      </c>
      <c r="AB113">
        <v>4.3231484745100003E-2</v>
      </c>
      <c r="AC113" t="s">
        <v>47</v>
      </c>
      <c r="AD113">
        <v>0</v>
      </c>
      <c r="AE113">
        <v>-6.6231277379199995E-4</v>
      </c>
      <c r="AF113" t="s">
        <v>48</v>
      </c>
      <c r="AG113">
        <v>0</v>
      </c>
      <c r="AH113">
        <v>-7.7357881403200004E-4</v>
      </c>
      <c r="AI113" t="s">
        <v>48</v>
      </c>
      <c r="AJ113" t="s">
        <v>49</v>
      </c>
      <c r="AK113">
        <v>0.52374545564099995</v>
      </c>
      <c r="AL113" t="s">
        <v>48</v>
      </c>
      <c r="AM113" t="s">
        <v>54</v>
      </c>
      <c r="AN113" t="s">
        <v>55</v>
      </c>
      <c r="AO113" t="s">
        <v>55</v>
      </c>
      <c r="AP113" t="s">
        <v>52</v>
      </c>
    </row>
    <row r="114" spans="1:42" x14ac:dyDescent="0.3">
      <c r="A114" t="s">
        <v>456</v>
      </c>
      <c r="B114" t="s">
        <v>64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45</v>
      </c>
      <c r="K114">
        <v>29247440</v>
      </c>
      <c r="L114" t="s">
        <v>46</v>
      </c>
      <c r="M114">
        <v>1214.9635559210501</v>
      </c>
      <c r="N114" t="s">
        <v>49</v>
      </c>
      <c r="O114">
        <v>2.4503124088900999E-2</v>
      </c>
      <c r="P114" t="s">
        <v>45</v>
      </c>
      <c r="Q114">
        <v>91.546805885501698</v>
      </c>
      <c r="R114" t="s">
        <v>45</v>
      </c>
      <c r="S114">
        <v>0.95130837979299998</v>
      </c>
      <c r="T114">
        <v>0.85</v>
      </c>
      <c r="U114" t="s">
        <v>45</v>
      </c>
      <c r="V114">
        <v>0.96723355434400005</v>
      </c>
      <c r="W114" t="s">
        <v>45</v>
      </c>
      <c r="X114">
        <v>0.935919171045</v>
      </c>
      <c r="Y114" t="s">
        <v>45</v>
      </c>
      <c r="Z114">
        <v>0.84094804639099996</v>
      </c>
      <c r="AA114" t="s">
        <v>45</v>
      </c>
      <c r="AB114" s="2">
        <v>7.48775449514E-5</v>
      </c>
      <c r="AC114" t="s">
        <v>47</v>
      </c>
      <c r="AD114">
        <v>0</v>
      </c>
      <c r="AE114">
        <v>-4.9950825863100004E-4</v>
      </c>
      <c r="AF114" t="s">
        <v>45</v>
      </c>
      <c r="AG114">
        <v>0</v>
      </c>
      <c r="AH114">
        <v>-3.4583687389699999E-4</v>
      </c>
      <c r="AI114" t="s">
        <v>45</v>
      </c>
      <c r="AJ114" t="s">
        <v>49</v>
      </c>
      <c r="AK114">
        <v>0.42871844018299998</v>
      </c>
      <c r="AL114" t="s">
        <v>48</v>
      </c>
      <c r="AM114" t="s">
        <v>593</v>
      </c>
      <c r="AN114" t="s">
        <v>51</v>
      </c>
      <c r="AO114" t="s">
        <v>593</v>
      </c>
      <c r="AP114" t="s">
        <v>52</v>
      </c>
    </row>
    <row r="115" spans="1:42" x14ac:dyDescent="0.3">
      <c r="A115" t="s">
        <v>457</v>
      </c>
      <c r="B115" t="s">
        <v>64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45</v>
      </c>
      <c r="K115">
        <v>24305600</v>
      </c>
      <c r="L115" t="s">
        <v>46</v>
      </c>
      <c r="M115">
        <v>1013.45272697368</v>
      </c>
      <c r="N115" t="s">
        <v>46</v>
      </c>
      <c r="O115">
        <v>1.5899925675344598E-2</v>
      </c>
      <c r="P115" t="s">
        <v>45</v>
      </c>
      <c r="Q115">
        <v>91.765545209196404</v>
      </c>
      <c r="R115" t="s">
        <v>45</v>
      </c>
      <c r="S115">
        <v>0.96173543170499998</v>
      </c>
      <c r="T115">
        <v>0.85</v>
      </c>
      <c r="U115" t="s">
        <v>45</v>
      </c>
      <c r="V115">
        <v>0.96993673337300002</v>
      </c>
      <c r="W115" t="s">
        <v>45</v>
      </c>
      <c r="X115">
        <v>0.95368525332999998</v>
      </c>
      <c r="Y115" t="s">
        <v>45</v>
      </c>
      <c r="Z115">
        <v>0.95412926422199995</v>
      </c>
      <c r="AA115" t="s">
        <v>45</v>
      </c>
      <c r="AB115">
        <v>7.3098070800799997E-2</v>
      </c>
      <c r="AC115" t="s">
        <v>47</v>
      </c>
      <c r="AD115">
        <v>0</v>
      </c>
      <c r="AE115">
        <v>-3.1529567953300002E-4</v>
      </c>
      <c r="AF115" t="s">
        <v>45</v>
      </c>
      <c r="AG115">
        <v>0</v>
      </c>
      <c r="AH115">
        <v>-4.2580533449900003E-4</v>
      </c>
      <c r="AI115" t="s">
        <v>45</v>
      </c>
      <c r="AJ115" t="s">
        <v>49</v>
      </c>
      <c r="AK115">
        <v>0.32783968730899998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458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45</v>
      </c>
      <c r="K116">
        <v>32429499</v>
      </c>
      <c r="L116" t="s">
        <v>46</v>
      </c>
      <c r="M116">
        <v>1380.90188486842</v>
      </c>
      <c r="N116" t="s">
        <v>65</v>
      </c>
      <c r="O116">
        <v>1.76725562683612E-2</v>
      </c>
      <c r="P116" t="s">
        <v>45</v>
      </c>
      <c r="Q116">
        <v>87.276116719414901</v>
      </c>
      <c r="R116" t="s">
        <v>45</v>
      </c>
      <c r="S116">
        <v>0.93917518984000004</v>
      </c>
      <c r="T116">
        <v>0.85</v>
      </c>
      <c r="U116" t="s">
        <v>45</v>
      </c>
      <c r="V116">
        <v>0.95506826917099996</v>
      </c>
      <c r="W116" t="s">
        <v>45</v>
      </c>
      <c r="X116">
        <v>0.92173717844600001</v>
      </c>
      <c r="Y116" t="s">
        <v>45</v>
      </c>
      <c r="Z116">
        <v>0.84094804639099996</v>
      </c>
      <c r="AA116" t="s">
        <v>45</v>
      </c>
      <c r="AB116" s="2">
        <v>1.4394518473899999E-5</v>
      </c>
      <c r="AC116" t="s">
        <v>47</v>
      </c>
      <c r="AD116">
        <v>0</v>
      </c>
      <c r="AE116">
        <v>-5.8411811137800004E-4</v>
      </c>
      <c r="AF116" t="s">
        <v>48</v>
      </c>
      <c r="AG116">
        <v>0</v>
      </c>
      <c r="AH116">
        <v>-6.0062240645100001E-4</v>
      </c>
      <c r="AI116" t="s">
        <v>48</v>
      </c>
      <c r="AJ116" t="s">
        <v>49</v>
      </c>
      <c r="AK116">
        <v>0.36576628085200003</v>
      </c>
      <c r="AL116" t="s">
        <v>48</v>
      </c>
      <c r="AM116" t="s">
        <v>594</v>
      </c>
      <c r="AN116" t="s">
        <v>51</v>
      </c>
      <c r="AO116" t="s">
        <v>594</v>
      </c>
      <c r="AP116" t="s">
        <v>607</v>
      </c>
    </row>
    <row r="117" spans="1:42" x14ac:dyDescent="0.3">
      <c r="A117" t="s">
        <v>459</v>
      </c>
      <c r="B117" t="s">
        <v>64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45</v>
      </c>
      <c r="K117">
        <v>25390554</v>
      </c>
      <c r="L117" t="s">
        <v>46</v>
      </c>
      <c r="M117">
        <v>1054.79019407894</v>
      </c>
      <c r="N117" t="s">
        <v>46</v>
      </c>
      <c r="O117">
        <v>1.8239507110281501E-2</v>
      </c>
      <c r="P117" t="s">
        <v>45</v>
      </c>
      <c r="Q117">
        <v>91.6300527216858</v>
      </c>
      <c r="R117" t="s">
        <v>45</v>
      </c>
      <c r="S117">
        <v>0.86183038749999996</v>
      </c>
      <c r="T117">
        <v>0.7</v>
      </c>
      <c r="U117" t="s">
        <v>45</v>
      </c>
      <c r="V117">
        <v>0.88102142887500001</v>
      </c>
      <c r="W117" t="s">
        <v>45</v>
      </c>
      <c r="X117">
        <v>0.83939120902999997</v>
      </c>
      <c r="Y117" t="s">
        <v>45</v>
      </c>
      <c r="Z117">
        <v>0.67793689645199995</v>
      </c>
      <c r="AA117" t="s">
        <v>45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48</v>
      </c>
      <c r="AG117">
        <v>0</v>
      </c>
      <c r="AH117">
        <v>-2.0671131543700001E-3</v>
      </c>
      <c r="AI117" t="s">
        <v>48</v>
      </c>
      <c r="AJ117" t="s">
        <v>49</v>
      </c>
      <c r="AK117">
        <v>0.14554903697800001</v>
      </c>
      <c r="AL117" t="s">
        <v>48</v>
      </c>
      <c r="AM117" t="s">
        <v>595</v>
      </c>
      <c r="AN117" t="s">
        <v>595</v>
      </c>
      <c r="AO117" t="s">
        <v>51</v>
      </c>
      <c r="AP117" t="s">
        <v>52</v>
      </c>
    </row>
    <row r="118" spans="1:42" x14ac:dyDescent="0.3">
      <c r="A118" t="s">
        <v>460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45</v>
      </c>
      <c r="K118">
        <v>32152720</v>
      </c>
      <c r="L118" t="s">
        <v>46</v>
      </c>
      <c r="M118">
        <v>1381.1845657894701</v>
      </c>
      <c r="N118" t="s">
        <v>65</v>
      </c>
      <c r="O118">
        <v>1.7535487763811999E-2</v>
      </c>
      <c r="P118" t="s">
        <v>45</v>
      </c>
      <c r="Q118">
        <v>83.683273386639002</v>
      </c>
      <c r="R118" t="s">
        <v>45</v>
      </c>
      <c r="S118">
        <v>0.93614708829799997</v>
      </c>
      <c r="T118">
        <v>0.85</v>
      </c>
      <c r="U118" t="s">
        <v>45</v>
      </c>
      <c r="V118">
        <v>0.95060042406</v>
      </c>
      <c r="W118" t="s">
        <v>45</v>
      </c>
      <c r="X118">
        <v>0.92022648286099995</v>
      </c>
      <c r="Y118" t="s">
        <v>45</v>
      </c>
      <c r="Z118">
        <v>0.84094804639099996</v>
      </c>
      <c r="AA118" t="s">
        <v>45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48</v>
      </c>
      <c r="AG118">
        <v>0</v>
      </c>
      <c r="AH118">
        <v>-4.2150543743899998E-4</v>
      </c>
      <c r="AI118" t="s">
        <v>45</v>
      </c>
      <c r="AJ118" t="s">
        <v>49</v>
      </c>
      <c r="AK118">
        <v>0.27786223747200001</v>
      </c>
      <c r="AL118" t="s">
        <v>48</v>
      </c>
      <c r="AM118" t="s">
        <v>54</v>
      </c>
      <c r="AN118" t="s">
        <v>55</v>
      </c>
      <c r="AO118" t="s">
        <v>55</v>
      </c>
      <c r="AP118" t="s">
        <v>52</v>
      </c>
    </row>
    <row r="119" spans="1:42" x14ac:dyDescent="0.3">
      <c r="A119" t="s">
        <v>462</v>
      </c>
      <c r="B119" t="s">
        <v>64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45</v>
      </c>
      <c r="K119">
        <v>18930346</v>
      </c>
      <c r="L119" t="s">
        <v>46</v>
      </c>
      <c r="M119">
        <v>1014.3723995535699</v>
      </c>
      <c r="N119" t="s">
        <v>49</v>
      </c>
      <c r="O119">
        <v>1.51185423958654E-2</v>
      </c>
      <c r="P119" t="s">
        <v>45</v>
      </c>
      <c r="Q119">
        <v>88.464245633223797</v>
      </c>
      <c r="R119" t="s">
        <v>45</v>
      </c>
      <c r="S119">
        <v>0.92172963881000003</v>
      </c>
      <c r="T119">
        <v>0.8</v>
      </c>
      <c r="U119" t="s">
        <v>45</v>
      </c>
      <c r="V119">
        <v>0.94830164147200002</v>
      </c>
      <c r="W119" t="s">
        <v>45</v>
      </c>
      <c r="X119">
        <v>0.89269008809499995</v>
      </c>
      <c r="Y119" t="s">
        <v>45</v>
      </c>
      <c r="Z119">
        <v>0.67793689645199995</v>
      </c>
      <c r="AA119" t="s">
        <v>45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45</v>
      </c>
      <c r="AG119">
        <v>0</v>
      </c>
      <c r="AH119">
        <v>-9.5862265271200002E-4</v>
      </c>
      <c r="AI119" t="s">
        <v>48</v>
      </c>
      <c r="AJ119" t="s">
        <v>104</v>
      </c>
      <c r="AK119">
        <v>0.80948108908000005</v>
      </c>
      <c r="AL119" t="s">
        <v>48</v>
      </c>
      <c r="AM119" t="s">
        <v>596</v>
      </c>
      <c r="AN119" t="s">
        <v>51</v>
      </c>
      <c r="AO119" t="s">
        <v>596</v>
      </c>
      <c r="AP119" t="s">
        <v>52</v>
      </c>
    </row>
    <row r="120" spans="1:42" x14ac:dyDescent="0.3">
      <c r="A120" t="s">
        <v>464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45</v>
      </c>
      <c r="K120">
        <v>34759702</v>
      </c>
      <c r="L120" t="s">
        <v>46</v>
      </c>
      <c r="M120">
        <v>1528.9595065789399</v>
      </c>
      <c r="N120" t="s">
        <v>135</v>
      </c>
      <c r="O120">
        <v>1.6677314944163298E-2</v>
      </c>
      <c r="P120" t="s">
        <v>45</v>
      </c>
      <c r="Q120">
        <v>80.199284447216399</v>
      </c>
      <c r="R120" t="s">
        <v>45</v>
      </c>
      <c r="S120">
        <v>0.90703481391899998</v>
      </c>
      <c r="T120">
        <v>0.85</v>
      </c>
      <c r="U120" t="s">
        <v>45</v>
      </c>
      <c r="V120">
        <v>0.93281855484999998</v>
      </c>
      <c r="W120" t="s">
        <v>45</v>
      </c>
      <c r="X120">
        <v>0.87981868083899994</v>
      </c>
      <c r="Y120" t="s">
        <v>45</v>
      </c>
      <c r="Z120">
        <v>0.84094804639099996</v>
      </c>
      <c r="AA120" t="s">
        <v>45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48</v>
      </c>
      <c r="AG120">
        <v>0</v>
      </c>
      <c r="AH120">
        <v>-7.3618627503900004E-4</v>
      </c>
      <c r="AI120" t="s">
        <v>48</v>
      </c>
      <c r="AJ120" t="s">
        <v>49</v>
      </c>
      <c r="AK120">
        <v>0.29287550381799998</v>
      </c>
      <c r="AL120" t="s">
        <v>48</v>
      </c>
      <c r="AM120" t="s">
        <v>54</v>
      </c>
      <c r="AN120" t="s">
        <v>55</v>
      </c>
      <c r="AO120" t="s">
        <v>55</v>
      </c>
      <c r="AP120" t="s">
        <v>607</v>
      </c>
    </row>
    <row r="121" spans="1:42" x14ac:dyDescent="0.3">
      <c r="A121" t="s">
        <v>466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45</v>
      </c>
      <c r="K121">
        <v>18300588</v>
      </c>
      <c r="L121" t="s">
        <v>46</v>
      </c>
      <c r="M121">
        <v>961.50887053571398</v>
      </c>
      <c r="N121" t="s">
        <v>49</v>
      </c>
      <c r="O121">
        <v>2.5013723535943701E-2</v>
      </c>
      <c r="P121" t="s">
        <v>45</v>
      </c>
      <c r="Q121">
        <v>92.559099384008604</v>
      </c>
      <c r="R121" t="s">
        <v>45</v>
      </c>
      <c r="S121">
        <v>0.94116219905599996</v>
      </c>
      <c r="T121">
        <v>0.8</v>
      </c>
      <c r="U121" t="s">
        <v>45</v>
      </c>
      <c r="V121">
        <v>0.961555129535</v>
      </c>
      <c r="W121" t="s">
        <v>45</v>
      </c>
      <c r="X121">
        <v>0.91988587202700001</v>
      </c>
      <c r="Y121" t="s">
        <v>45</v>
      </c>
      <c r="Z121">
        <v>0.84094804639099996</v>
      </c>
      <c r="AA121" t="s">
        <v>45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45</v>
      </c>
      <c r="AG121">
        <v>0</v>
      </c>
      <c r="AH121">
        <v>-6.6337522094899999E-4</v>
      </c>
      <c r="AI121" t="s">
        <v>48</v>
      </c>
      <c r="AJ121" t="s">
        <v>49</v>
      </c>
      <c r="AK121">
        <v>0.51285146147600003</v>
      </c>
      <c r="AL121" t="s">
        <v>48</v>
      </c>
      <c r="AM121" t="s">
        <v>597</v>
      </c>
      <c r="AN121" t="s">
        <v>51</v>
      </c>
      <c r="AO121" t="s">
        <v>597</v>
      </c>
      <c r="AP121" t="s">
        <v>52</v>
      </c>
    </row>
    <row r="122" spans="1:42" x14ac:dyDescent="0.3">
      <c r="A122" t="s">
        <v>468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48</v>
      </c>
      <c r="K122">
        <v>661574</v>
      </c>
      <c r="L122" t="s">
        <v>46</v>
      </c>
      <c r="M122">
        <v>22.086875069754399</v>
      </c>
      <c r="N122" t="s">
        <v>58</v>
      </c>
      <c r="O122">
        <v>0.96230057492719201</v>
      </c>
      <c r="P122" t="s">
        <v>48</v>
      </c>
      <c r="Q122">
        <v>9.7324035763294603</v>
      </c>
      <c r="R122" t="s">
        <v>48</v>
      </c>
      <c r="S122">
        <v>0.77871491800699999</v>
      </c>
      <c r="T122">
        <v>0.8</v>
      </c>
      <c r="U122" t="s">
        <v>48</v>
      </c>
      <c r="V122">
        <v>0.79991509722900001</v>
      </c>
      <c r="W122" t="s">
        <v>48</v>
      </c>
      <c r="X122">
        <v>0.78598492510200002</v>
      </c>
      <c r="Y122" t="s">
        <v>48</v>
      </c>
      <c r="Z122">
        <v>0.99584488300200003</v>
      </c>
      <c r="AA122" t="s">
        <v>45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48</v>
      </c>
      <c r="AG122">
        <v>5</v>
      </c>
      <c r="AH122">
        <v>-5.9171162098199995E-4</v>
      </c>
      <c r="AI122" t="s">
        <v>48</v>
      </c>
      <c r="AJ122" t="s">
        <v>598</v>
      </c>
      <c r="AP122" t="s">
        <v>52</v>
      </c>
    </row>
    <row r="123" spans="1:42" x14ac:dyDescent="0.3">
      <c r="A123" t="s">
        <v>469</v>
      </c>
      <c r="B123" t="s">
        <v>64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45</v>
      </c>
      <c r="K123">
        <v>23074941</v>
      </c>
      <c r="L123" t="s">
        <v>46</v>
      </c>
      <c r="M123">
        <v>958.50241940789397</v>
      </c>
      <c r="N123" t="s">
        <v>46</v>
      </c>
      <c r="O123">
        <v>2.75527704073005E-2</v>
      </c>
      <c r="P123" t="s">
        <v>45</v>
      </c>
      <c r="Q123">
        <v>93.678264748426997</v>
      </c>
      <c r="R123" t="s">
        <v>45</v>
      </c>
      <c r="S123">
        <v>0.87882109977900003</v>
      </c>
      <c r="T123">
        <v>0.7</v>
      </c>
      <c r="U123" t="s">
        <v>45</v>
      </c>
      <c r="V123">
        <v>0.90362484588799996</v>
      </c>
      <c r="W123" t="s">
        <v>45</v>
      </c>
      <c r="X123">
        <v>0.85132128810200003</v>
      </c>
      <c r="Y123" t="s">
        <v>45</v>
      </c>
      <c r="Z123">
        <v>0.358420132025</v>
      </c>
      <c r="AA123" t="s">
        <v>45</v>
      </c>
      <c r="AB123" s="2">
        <v>6.4947614927300005E-26</v>
      </c>
      <c r="AC123" t="s">
        <v>47</v>
      </c>
      <c r="AD123">
        <v>0</v>
      </c>
      <c r="AE123">
        <v>-1.25519050967E-3</v>
      </c>
      <c r="AF123" t="s">
        <v>48</v>
      </c>
      <c r="AG123">
        <v>0</v>
      </c>
      <c r="AH123">
        <v>-1.7991794056099999E-3</v>
      </c>
      <c r="AI123" t="s">
        <v>48</v>
      </c>
      <c r="AJ123" t="s">
        <v>49</v>
      </c>
      <c r="AK123">
        <v>0.10059019023100001</v>
      </c>
      <c r="AL123" t="s">
        <v>48</v>
      </c>
      <c r="AM123" t="s">
        <v>599</v>
      </c>
      <c r="AN123" t="s">
        <v>51</v>
      </c>
      <c r="AO123" t="s">
        <v>599</v>
      </c>
      <c r="AP123" t="s">
        <v>52</v>
      </c>
    </row>
    <row r="124" spans="1:42" x14ac:dyDescent="0.3">
      <c r="A124" t="s">
        <v>471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45</v>
      </c>
      <c r="K124">
        <v>18111084</v>
      </c>
      <c r="L124" t="s">
        <v>46</v>
      </c>
      <c r="M124">
        <v>951.08935491071395</v>
      </c>
      <c r="N124" t="s">
        <v>49</v>
      </c>
      <c r="O124">
        <v>1.9086038869423502E-2</v>
      </c>
      <c r="P124" t="s">
        <v>45</v>
      </c>
      <c r="Q124">
        <v>93.333644227926101</v>
      </c>
      <c r="R124" t="s">
        <v>45</v>
      </c>
      <c r="S124">
        <v>0.94515980795700005</v>
      </c>
      <c r="T124">
        <v>0.8</v>
      </c>
      <c r="U124" t="s">
        <v>45</v>
      </c>
      <c r="V124">
        <v>0.96588914485099997</v>
      </c>
      <c r="W124" t="s">
        <v>45</v>
      </c>
      <c r="X124">
        <v>0.923927154478</v>
      </c>
      <c r="Y124" t="s">
        <v>45</v>
      </c>
      <c r="Z124">
        <v>0.84094804639099996</v>
      </c>
      <c r="AA124" t="s">
        <v>45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45</v>
      </c>
      <c r="AG124">
        <v>0</v>
      </c>
      <c r="AH124">
        <v>-5.9169559753000003E-4</v>
      </c>
      <c r="AI124" t="s">
        <v>48</v>
      </c>
      <c r="AJ124" t="s">
        <v>49</v>
      </c>
      <c r="AK124">
        <v>1.88616118272</v>
      </c>
      <c r="AL124" t="s">
        <v>48</v>
      </c>
      <c r="AM124" t="s">
        <v>600</v>
      </c>
      <c r="AN124" t="s">
        <v>51</v>
      </c>
      <c r="AO124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"/>
  <sheetViews>
    <sheetView zoomScale="75" zoomScaleNormal="75" workbookViewId="0">
      <selection sqref="A1:XFD1048576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21875" bestFit="1" customWidth="1"/>
    <col min="8" max="8" width="17.109375" bestFit="1" customWidth="1"/>
    <col min="9" max="9" width="18.2187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218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36" max="36" width="60" bestFit="1" customWidth="1"/>
    <col min="37" max="37" width="30.44140625" bestFit="1" customWidth="1"/>
    <col min="38" max="38" width="12.44140625" bestFit="1" customWidth="1"/>
    <col min="39" max="39" width="27.21875" bestFit="1" customWidth="1"/>
    <col min="40" max="40" width="17.33203125" bestFit="1" customWidth="1"/>
    <col min="41" max="42" width="209.44140625" bestFit="1" customWidth="1"/>
    <col min="43" max="43" width="29.88671875" bestFit="1" customWidth="1"/>
    <col min="44" max="44" width="32.44140625" bestFit="1" customWidth="1"/>
    <col min="45" max="45" width="17" bestFit="1" customWidth="1"/>
    <col min="46" max="46" width="13.109375" bestFit="1" customWidth="1"/>
    <col min="47" max="47" width="48.664062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605</v>
      </c>
      <c r="AK1" t="s">
        <v>35</v>
      </c>
      <c r="AL1" t="s">
        <v>36</v>
      </c>
      <c r="AM1" t="s">
        <v>37</v>
      </c>
      <c r="AN1" t="s">
        <v>930</v>
      </c>
      <c r="AO1" t="s">
        <v>38</v>
      </c>
      <c r="AP1" t="s">
        <v>39</v>
      </c>
      <c r="AQ1" t="s">
        <v>40</v>
      </c>
      <c r="AR1" t="s">
        <v>608</v>
      </c>
      <c r="AS1" t="s">
        <v>724</v>
      </c>
      <c r="AT1" t="s">
        <v>41</v>
      </c>
    </row>
    <row r="2" spans="1:46" x14ac:dyDescent="0.3">
      <c r="A2" t="s">
        <v>255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48</v>
      </c>
      <c r="K2">
        <v>3138050</v>
      </c>
      <c r="L2" t="s">
        <v>46</v>
      </c>
      <c r="M2">
        <v>341.313946428571</v>
      </c>
      <c r="N2" t="s">
        <v>58</v>
      </c>
      <c r="O2">
        <v>0.34653337644905302</v>
      </c>
      <c r="P2" t="s">
        <v>48</v>
      </c>
      <c r="Q2">
        <v>0</v>
      </c>
      <c r="R2" t="s">
        <v>48</v>
      </c>
      <c r="S2">
        <v>0.87574569287399995</v>
      </c>
      <c r="T2">
        <v>0.8</v>
      </c>
      <c r="U2" t="s">
        <v>45</v>
      </c>
      <c r="V2">
        <v>0.87642417872199996</v>
      </c>
      <c r="W2" t="s">
        <v>45</v>
      </c>
      <c r="X2">
        <v>0.87506720702600005</v>
      </c>
      <c r="Y2" t="s">
        <v>45</v>
      </c>
      <c r="Z2">
        <v>0.99998090779100002</v>
      </c>
      <c r="AA2" t="s">
        <v>45</v>
      </c>
      <c r="AB2">
        <v>0.99996503755199995</v>
      </c>
      <c r="AC2">
        <v>0.80608361205900003</v>
      </c>
      <c r="AD2">
        <v>1</v>
      </c>
      <c r="AE2">
        <v>0</v>
      </c>
      <c r="AF2" t="s">
        <v>45</v>
      </c>
      <c r="AG2">
        <v>0</v>
      </c>
      <c r="AH2">
        <v>0</v>
      </c>
      <c r="AI2" t="s">
        <v>45</v>
      </c>
      <c r="AJ2" t="s">
        <v>522</v>
      </c>
    </row>
    <row r="3" spans="1:46" x14ac:dyDescent="0.3">
      <c r="A3" t="s">
        <v>259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48</v>
      </c>
      <c r="K3">
        <v>160923</v>
      </c>
      <c r="L3" t="s">
        <v>46</v>
      </c>
      <c r="M3">
        <v>10.2916911621093</v>
      </c>
      <c r="N3" t="s">
        <v>58</v>
      </c>
      <c r="O3">
        <v>0.26426686784127901</v>
      </c>
      <c r="P3" t="s">
        <v>48</v>
      </c>
      <c r="Q3">
        <v>1.9741313809110099</v>
      </c>
      <c r="R3" t="s">
        <v>48</v>
      </c>
      <c r="S3">
        <v>0.27653687788600001</v>
      </c>
      <c r="T3">
        <v>0.75</v>
      </c>
      <c r="U3" t="s">
        <v>48</v>
      </c>
      <c r="V3">
        <v>9.1187661179600005E-2</v>
      </c>
      <c r="W3" t="s">
        <v>48</v>
      </c>
      <c r="X3">
        <v>0.46188609459199997</v>
      </c>
      <c r="Y3" t="s">
        <v>48</v>
      </c>
      <c r="Z3">
        <v>0.358420132025</v>
      </c>
      <c r="AA3" t="s">
        <v>45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48</v>
      </c>
      <c r="AG3">
        <v>65</v>
      </c>
      <c r="AH3">
        <v>-3.23507578897E-3</v>
      </c>
      <c r="AI3" t="s">
        <v>48</v>
      </c>
      <c r="AJ3" t="s">
        <v>523</v>
      </c>
    </row>
    <row r="4" spans="1:46" x14ac:dyDescent="0.3">
      <c r="A4" t="s">
        <v>261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45</v>
      </c>
      <c r="K4">
        <v>10147864</v>
      </c>
      <c r="L4" t="s">
        <v>46</v>
      </c>
      <c r="M4">
        <v>556.75553571428497</v>
      </c>
      <c r="N4" t="s">
        <v>58</v>
      </c>
      <c r="O4">
        <v>9.2139862655984794E-3</v>
      </c>
      <c r="P4" t="s">
        <v>45</v>
      </c>
      <c r="Q4">
        <v>93.925688036128903</v>
      </c>
      <c r="R4" t="s">
        <v>45</v>
      </c>
      <c r="S4">
        <v>0.79545451681500001</v>
      </c>
      <c r="T4">
        <v>0.75</v>
      </c>
      <c r="U4" t="s">
        <v>45</v>
      </c>
      <c r="V4">
        <v>0.90382837631900004</v>
      </c>
      <c r="W4" t="s">
        <v>45</v>
      </c>
      <c r="X4">
        <v>0.68024435439999997</v>
      </c>
      <c r="Y4" t="s">
        <v>48</v>
      </c>
      <c r="Z4">
        <v>0.358420132025</v>
      </c>
      <c r="AA4" t="s">
        <v>45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48</v>
      </c>
      <c r="AG4">
        <v>47</v>
      </c>
      <c r="AH4">
        <v>-3.7712650338300002E-3</v>
      </c>
      <c r="AI4" t="s">
        <v>48</v>
      </c>
      <c r="AJ4">
        <v>0.83240295691800004</v>
      </c>
      <c r="AK4" t="s">
        <v>49</v>
      </c>
      <c r="AL4">
        <v>0.196901615605</v>
      </c>
      <c r="AM4" t="s">
        <v>45</v>
      </c>
      <c r="AN4">
        <v>0.12</v>
      </c>
      <c r="AO4" t="s">
        <v>54</v>
      </c>
      <c r="AP4" t="s">
        <v>55</v>
      </c>
      <c r="AQ4" t="s">
        <v>55</v>
      </c>
      <c r="AR4" t="s">
        <v>51</v>
      </c>
      <c r="AS4">
        <v>1.4999999999999999E-2</v>
      </c>
      <c r="AT4" t="s">
        <v>56</v>
      </c>
    </row>
    <row r="5" spans="1:46" x14ac:dyDescent="0.3">
      <c r="A5" t="s">
        <v>263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45</v>
      </c>
      <c r="K5">
        <v>17725761</v>
      </c>
      <c r="L5" t="s">
        <v>46</v>
      </c>
      <c r="M5">
        <v>940.83354464285696</v>
      </c>
      <c r="N5" t="s">
        <v>46</v>
      </c>
      <c r="O5">
        <v>1.16285720083283E-2</v>
      </c>
      <c r="P5" t="s">
        <v>45</v>
      </c>
      <c r="Q5">
        <v>89.001659573625503</v>
      </c>
      <c r="R5" t="s">
        <v>45</v>
      </c>
      <c r="S5">
        <v>0.84735838894500004</v>
      </c>
      <c r="T5">
        <v>0.75</v>
      </c>
      <c r="U5" t="s">
        <v>45</v>
      </c>
      <c r="V5">
        <v>0.90274566830500003</v>
      </c>
      <c r="W5" t="s">
        <v>45</v>
      </c>
      <c r="X5">
        <v>0.78576044597000005</v>
      </c>
      <c r="Y5" t="s">
        <v>45</v>
      </c>
      <c r="Z5">
        <v>0.67793689645199995</v>
      </c>
      <c r="AA5" t="s">
        <v>45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48</v>
      </c>
      <c r="AG5">
        <v>4</v>
      </c>
      <c r="AH5">
        <v>-1.9888971164700002E-3</v>
      </c>
      <c r="AI5" t="s">
        <v>48</v>
      </c>
      <c r="AJ5">
        <v>0.91302195713900003</v>
      </c>
      <c r="AK5" t="s">
        <v>49</v>
      </c>
      <c r="AL5">
        <v>4.8220499630200003E-2</v>
      </c>
      <c r="AM5" t="s">
        <v>45</v>
      </c>
      <c r="AN5">
        <v>0.12</v>
      </c>
      <c r="AO5" t="s">
        <v>54</v>
      </c>
      <c r="AP5" t="s">
        <v>55</v>
      </c>
      <c r="AQ5" t="s">
        <v>55</v>
      </c>
      <c r="AR5" t="s">
        <v>51</v>
      </c>
      <c r="AS5">
        <v>1.4999999999999999E-2</v>
      </c>
      <c r="AT5" t="s">
        <v>56</v>
      </c>
    </row>
    <row r="6" spans="1:46" x14ac:dyDescent="0.3">
      <c r="A6" t="s">
        <v>266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45</v>
      </c>
      <c r="K6">
        <v>13180142</v>
      </c>
      <c r="L6" t="s">
        <v>46</v>
      </c>
      <c r="M6">
        <v>710.29537053571403</v>
      </c>
      <c r="N6" t="s">
        <v>58</v>
      </c>
      <c r="O6">
        <v>9.42195574424603E-2</v>
      </c>
      <c r="P6" t="s">
        <v>48</v>
      </c>
      <c r="Q6">
        <v>82.130787370041901</v>
      </c>
      <c r="R6" t="s">
        <v>48</v>
      </c>
      <c r="S6">
        <v>0.92194642387199999</v>
      </c>
      <c r="T6">
        <v>0.8</v>
      </c>
      <c r="U6" t="s">
        <v>45</v>
      </c>
      <c r="V6">
        <v>0.92377140584899997</v>
      </c>
      <c r="W6" t="s">
        <v>45</v>
      </c>
      <c r="X6">
        <v>0.92291677829100005</v>
      </c>
      <c r="Y6" t="s">
        <v>45</v>
      </c>
      <c r="Z6">
        <v>0.99998090779100002</v>
      </c>
      <c r="AA6" t="s">
        <v>45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48</v>
      </c>
      <c r="AG6">
        <v>0</v>
      </c>
      <c r="AH6">
        <v>-6.2140868569199998E-4</v>
      </c>
      <c r="AI6" t="s">
        <v>48</v>
      </c>
      <c r="AJ6">
        <v>0.81625994621300002</v>
      </c>
      <c r="AK6" t="s">
        <v>49</v>
      </c>
      <c r="AL6">
        <v>0.20831084707399999</v>
      </c>
      <c r="AM6" t="s">
        <v>45</v>
      </c>
      <c r="AN6">
        <v>0.12</v>
      </c>
      <c r="AO6" t="s">
        <v>54</v>
      </c>
      <c r="AP6" t="s">
        <v>55</v>
      </c>
      <c r="AQ6" t="s">
        <v>55</v>
      </c>
      <c r="AR6" t="s">
        <v>51</v>
      </c>
      <c r="AS6">
        <v>1.4999999999999999E-2</v>
      </c>
      <c r="AT6" t="s">
        <v>56</v>
      </c>
    </row>
    <row r="7" spans="1:46" x14ac:dyDescent="0.3">
      <c r="A7" t="s">
        <v>270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45</v>
      </c>
      <c r="K7">
        <v>14493580</v>
      </c>
      <c r="L7" t="s">
        <v>46</v>
      </c>
      <c r="M7">
        <v>748.77209374999995</v>
      </c>
      <c r="N7" t="s">
        <v>58</v>
      </c>
      <c r="O7">
        <v>2.0100939022347601E-2</v>
      </c>
      <c r="P7" t="s">
        <v>45</v>
      </c>
      <c r="Q7">
        <v>93.612744736325396</v>
      </c>
      <c r="R7" t="s">
        <v>45</v>
      </c>
      <c r="S7">
        <v>0.94896509894799996</v>
      </c>
      <c r="T7">
        <v>0.75</v>
      </c>
      <c r="U7" t="s">
        <v>45</v>
      </c>
      <c r="V7">
        <v>0.96311808714299996</v>
      </c>
      <c r="W7" t="s">
        <v>45</v>
      </c>
      <c r="X7">
        <v>0.93388158129999999</v>
      </c>
      <c r="Y7" t="s">
        <v>45</v>
      </c>
      <c r="Z7">
        <v>0.84094804639099996</v>
      </c>
      <c r="AA7" t="s">
        <v>45</v>
      </c>
      <c r="AB7" s="2">
        <v>4.6235873654399998E-5</v>
      </c>
      <c r="AC7" t="s">
        <v>47</v>
      </c>
      <c r="AD7">
        <v>0</v>
      </c>
      <c r="AE7">
        <v>-3.9473149619E-4</v>
      </c>
      <c r="AF7" t="s">
        <v>45</v>
      </c>
      <c r="AG7">
        <v>1</v>
      </c>
      <c r="AH7">
        <v>-6.0170140418700001E-4</v>
      </c>
      <c r="AI7" t="s">
        <v>48</v>
      </c>
      <c r="AJ7">
        <v>0.97126707135199997</v>
      </c>
      <c r="AK7" t="s">
        <v>49</v>
      </c>
      <c r="AL7">
        <v>0.437100985848</v>
      </c>
      <c r="AM7" t="s">
        <v>45</v>
      </c>
      <c r="AN7">
        <v>3.2876712328799998E-3</v>
      </c>
      <c r="AO7" t="s">
        <v>833</v>
      </c>
      <c r="AP7" t="s">
        <v>834</v>
      </c>
      <c r="AQ7" t="s">
        <v>835</v>
      </c>
      <c r="AR7" t="s">
        <v>51</v>
      </c>
      <c r="AS7">
        <v>1.56164383562E-3</v>
      </c>
      <c r="AT7" t="s">
        <v>56</v>
      </c>
    </row>
    <row r="8" spans="1:46" x14ac:dyDescent="0.3">
      <c r="A8" t="s">
        <v>272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45</v>
      </c>
      <c r="K8">
        <v>17433281</v>
      </c>
      <c r="L8" t="s">
        <v>46</v>
      </c>
      <c r="M8">
        <v>913.73032142857096</v>
      </c>
      <c r="N8" t="s">
        <v>46</v>
      </c>
      <c r="O8">
        <v>2.4696171385064199E-2</v>
      </c>
      <c r="P8" t="s">
        <v>45</v>
      </c>
      <c r="Q8">
        <v>89.177916750527601</v>
      </c>
      <c r="R8" t="s">
        <v>45</v>
      </c>
      <c r="S8">
        <v>0.83393312702400002</v>
      </c>
      <c r="T8">
        <v>0.75</v>
      </c>
      <c r="U8" t="s">
        <v>45</v>
      </c>
      <c r="V8">
        <v>0.88572799622800003</v>
      </c>
      <c r="W8" t="s">
        <v>45</v>
      </c>
      <c r="X8">
        <v>0.77647501394399998</v>
      </c>
      <c r="Y8" t="s">
        <v>45</v>
      </c>
      <c r="Z8">
        <v>0.84094804639099996</v>
      </c>
      <c r="AA8" t="s">
        <v>45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48</v>
      </c>
      <c r="AG8">
        <v>4</v>
      </c>
      <c r="AH8">
        <v>-1.9759417336499998E-3</v>
      </c>
      <c r="AI8" t="s">
        <v>48</v>
      </c>
      <c r="AJ8">
        <v>0.87257200752999997</v>
      </c>
      <c r="AK8" t="s">
        <v>49</v>
      </c>
      <c r="AL8">
        <v>2.0957752974900001E-2</v>
      </c>
      <c r="AM8" t="s">
        <v>45</v>
      </c>
      <c r="AN8">
        <v>0.12</v>
      </c>
      <c r="AO8" t="s">
        <v>54</v>
      </c>
      <c r="AP8" t="s">
        <v>55</v>
      </c>
      <c r="AQ8" t="s">
        <v>55</v>
      </c>
      <c r="AR8" t="s">
        <v>51</v>
      </c>
      <c r="AS8">
        <v>1.4999999999999999E-2</v>
      </c>
      <c r="AT8" t="s">
        <v>56</v>
      </c>
    </row>
    <row r="9" spans="1:46" x14ac:dyDescent="0.3">
      <c r="A9" t="s">
        <v>273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45</v>
      </c>
      <c r="K9">
        <v>22033351</v>
      </c>
      <c r="L9" t="s">
        <v>46</v>
      </c>
      <c r="M9">
        <v>1185.41731696428</v>
      </c>
      <c r="N9" t="s">
        <v>49</v>
      </c>
      <c r="O9">
        <v>2.8467925827783101E-2</v>
      </c>
      <c r="P9" t="s">
        <v>45</v>
      </c>
      <c r="Q9">
        <v>86.012228655016898</v>
      </c>
      <c r="R9" t="s">
        <v>45</v>
      </c>
      <c r="S9">
        <v>0.91380022508699998</v>
      </c>
      <c r="T9">
        <v>0.8</v>
      </c>
      <c r="U9" t="s">
        <v>45</v>
      </c>
      <c r="V9">
        <v>0.93476878340500003</v>
      </c>
      <c r="W9" t="s">
        <v>45</v>
      </c>
      <c r="X9">
        <v>0.89055770815500002</v>
      </c>
      <c r="Y9" t="s">
        <v>45</v>
      </c>
      <c r="Z9">
        <v>0.84094804639099996</v>
      </c>
      <c r="AA9" t="s">
        <v>45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48</v>
      </c>
      <c r="AG9">
        <v>0</v>
      </c>
      <c r="AH9">
        <v>-9.0450211730900003E-4</v>
      </c>
      <c r="AI9" t="s">
        <v>48</v>
      </c>
      <c r="AJ9">
        <v>0.97827157566699996</v>
      </c>
      <c r="AK9" t="s">
        <v>49</v>
      </c>
      <c r="AL9">
        <v>0.189935935537</v>
      </c>
      <c r="AM9" t="s">
        <v>45</v>
      </c>
      <c r="AN9">
        <v>0.03</v>
      </c>
      <c r="AO9" t="s">
        <v>54</v>
      </c>
      <c r="AP9" t="s">
        <v>55</v>
      </c>
      <c r="AQ9" t="s">
        <v>55</v>
      </c>
      <c r="AR9" t="s">
        <v>51</v>
      </c>
      <c r="AS9">
        <v>1.4250000000000001E-2</v>
      </c>
      <c r="AT9" t="s">
        <v>56</v>
      </c>
    </row>
    <row r="10" spans="1:46" x14ac:dyDescent="0.3">
      <c r="A10" t="s">
        <v>275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48</v>
      </c>
      <c r="K10">
        <v>14006895</v>
      </c>
      <c r="L10" t="s">
        <v>46</v>
      </c>
      <c r="M10">
        <v>805.13880357142796</v>
      </c>
      <c r="N10" t="s">
        <v>58</v>
      </c>
      <c r="O10">
        <v>9.2175920851973694E-2</v>
      </c>
      <c r="P10" t="s">
        <v>48</v>
      </c>
      <c r="Q10">
        <v>66.844282907200906</v>
      </c>
      <c r="R10" t="s">
        <v>48</v>
      </c>
      <c r="S10">
        <v>0.71517038600399996</v>
      </c>
      <c r="T10">
        <v>0.75</v>
      </c>
      <c r="U10" t="s">
        <v>48</v>
      </c>
      <c r="V10">
        <v>0.77068912456500005</v>
      </c>
      <c r="W10" t="s">
        <v>45</v>
      </c>
      <c r="X10">
        <v>0.66347772384600001</v>
      </c>
      <c r="Y10" t="s">
        <v>48</v>
      </c>
      <c r="Z10">
        <v>0.99584488300200003</v>
      </c>
      <c r="AA10" t="s">
        <v>45</v>
      </c>
      <c r="AB10" s="2">
        <v>6.3636890642999997E-20</v>
      </c>
      <c r="AC10" t="s">
        <v>47</v>
      </c>
      <c r="AD10">
        <v>16</v>
      </c>
      <c r="AE10">
        <v>-1.9789055870399999E-3</v>
      </c>
      <c r="AF10" t="s">
        <v>48</v>
      </c>
      <c r="AG10">
        <v>32</v>
      </c>
      <c r="AH10">
        <v>-2.1860258954700001E-3</v>
      </c>
      <c r="AI10" t="s">
        <v>48</v>
      </c>
      <c r="AJ10">
        <v>0.49797981636900002</v>
      </c>
      <c r="AK10" t="s">
        <v>104</v>
      </c>
      <c r="AL10">
        <v>0.49177530350199999</v>
      </c>
      <c r="AM10" t="s">
        <v>45</v>
      </c>
      <c r="AN10">
        <v>0.12</v>
      </c>
      <c r="AO10" t="s">
        <v>54</v>
      </c>
      <c r="AP10" t="s">
        <v>55</v>
      </c>
      <c r="AQ10" t="s">
        <v>55</v>
      </c>
      <c r="AR10" t="s">
        <v>51</v>
      </c>
      <c r="AS10">
        <v>1.4999999999999999E-2</v>
      </c>
      <c r="AT10" t="s">
        <v>56</v>
      </c>
    </row>
    <row r="11" spans="1:46" x14ac:dyDescent="0.3">
      <c r="A11" t="s">
        <v>278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45</v>
      </c>
      <c r="K11">
        <v>7066429</v>
      </c>
      <c r="L11" t="s">
        <v>46</v>
      </c>
      <c r="M11">
        <v>464.056136160714</v>
      </c>
      <c r="N11" t="s">
        <v>58</v>
      </c>
      <c r="O11">
        <v>0.11394761267414399</v>
      </c>
      <c r="P11" t="s">
        <v>48</v>
      </c>
      <c r="Q11">
        <v>90.7266167774645</v>
      </c>
      <c r="R11" t="s">
        <v>45</v>
      </c>
      <c r="S11">
        <v>0.86005195294199999</v>
      </c>
      <c r="T11">
        <v>0.75</v>
      </c>
      <c r="U11" t="s">
        <v>45</v>
      </c>
      <c r="V11">
        <v>0.86611846823299998</v>
      </c>
      <c r="W11" t="s">
        <v>45</v>
      </c>
      <c r="X11">
        <v>0.85246563440699996</v>
      </c>
      <c r="Y11" t="s">
        <v>45</v>
      </c>
      <c r="Z11">
        <v>0.99999999999699996</v>
      </c>
      <c r="AA11" t="s">
        <v>45</v>
      </c>
      <c r="AB11">
        <v>7.1573271143099998E-2</v>
      </c>
      <c r="AC11" t="s">
        <v>47</v>
      </c>
      <c r="AD11">
        <v>1</v>
      </c>
      <c r="AE11">
        <v>-1.40218418522E-3</v>
      </c>
      <c r="AF11" t="s">
        <v>48</v>
      </c>
      <c r="AG11">
        <v>1</v>
      </c>
      <c r="AH11">
        <v>-1.5446375712E-3</v>
      </c>
      <c r="AI11" t="s">
        <v>48</v>
      </c>
      <c r="AJ11">
        <v>0.78798838847700003</v>
      </c>
      <c r="AK11" t="s">
        <v>104</v>
      </c>
      <c r="AL11">
        <v>2.1020555059900001E-2</v>
      </c>
      <c r="AM11" t="s">
        <v>45</v>
      </c>
      <c r="AN11">
        <v>0.12</v>
      </c>
      <c r="AO11" t="s">
        <v>54</v>
      </c>
      <c r="AP11" t="s">
        <v>55</v>
      </c>
      <c r="AQ11" t="s">
        <v>55</v>
      </c>
      <c r="AR11" t="s">
        <v>51</v>
      </c>
      <c r="AS11">
        <v>1.4999999999999999E-2</v>
      </c>
      <c r="AT11" t="s">
        <v>56</v>
      </c>
    </row>
    <row r="12" spans="1:46" x14ac:dyDescent="0.3">
      <c r="A12" t="s">
        <v>280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45</v>
      </c>
      <c r="K12">
        <v>17754371</v>
      </c>
      <c r="L12" t="s">
        <v>46</v>
      </c>
      <c r="M12">
        <v>930.35910044642799</v>
      </c>
      <c r="N12" t="s">
        <v>46</v>
      </c>
      <c r="O12">
        <v>3.0835956609208098E-2</v>
      </c>
      <c r="P12" t="s">
        <v>45</v>
      </c>
      <c r="Q12">
        <v>91.403641646160807</v>
      </c>
      <c r="R12" t="s">
        <v>45</v>
      </c>
      <c r="S12">
        <v>0.92241757442899996</v>
      </c>
      <c r="T12">
        <v>0.8</v>
      </c>
      <c r="U12" t="s">
        <v>45</v>
      </c>
      <c r="V12">
        <v>0.93549013221400001</v>
      </c>
      <c r="W12" t="s">
        <v>45</v>
      </c>
      <c r="X12">
        <v>0.90546281150300001</v>
      </c>
      <c r="Y12" t="s">
        <v>45</v>
      </c>
      <c r="Z12">
        <v>0.99584488300200003</v>
      </c>
      <c r="AA12" t="s">
        <v>45</v>
      </c>
      <c r="AB12" s="2">
        <v>1.9426516500300002E-5</v>
      </c>
      <c r="AC12" t="s">
        <v>47</v>
      </c>
      <c r="AD12">
        <v>0</v>
      </c>
      <c r="AE12">
        <v>-9.4972264081299995E-4</v>
      </c>
      <c r="AF12" t="s">
        <v>48</v>
      </c>
      <c r="AG12">
        <v>0</v>
      </c>
      <c r="AH12">
        <v>-1.02739556868E-3</v>
      </c>
      <c r="AI12" t="s">
        <v>48</v>
      </c>
      <c r="AJ12">
        <v>0.92851444863900001</v>
      </c>
      <c r="AK12" t="s">
        <v>49</v>
      </c>
      <c r="AL12">
        <v>0.51483469282299998</v>
      </c>
      <c r="AM12" t="s">
        <v>48</v>
      </c>
      <c r="AN12">
        <v>5.4545454545499999E-3</v>
      </c>
      <c r="AO12" t="s">
        <v>836</v>
      </c>
      <c r="AP12" t="s">
        <v>836</v>
      </c>
      <c r="AR12" t="s">
        <v>51</v>
      </c>
      <c r="AS12">
        <v>2.5909090909100002E-3</v>
      </c>
      <c r="AT12" t="s">
        <v>56</v>
      </c>
    </row>
    <row r="13" spans="1:46" x14ac:dyDescent="0.3">
      <c r="A13" t="s">
        <v>282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45</v>
      </c>
      <c r="K13">
        <v>10785103</v>
      </c>
      <c r="L13" t="s">
        <v>46</v>
      </c>
      <c r="M13">
        <v>558.100283482142</v>
      </c>
      <c r="N13" t="s">
        <v>58</v>
      </c>
      <c r="O13">
        <v>5.3446254015539797E-2</v>
      </c>
      <c r="P13" t="s">
        <v>48</v>
      </c>
      <c r="Q13">
        <v>89.865699219691706</v>
      </c>
      <c r="R13" t="s">
        <v>45</v>
      </c>
      <c r="S13">
        <v>0.85142210424300002</v>
      </c>
      <c r="T13">
        <v>0.75</v>
      </c>
      <c r="U13" t="s">
        <v>45</v>
      </c>
      <c r="V13">
        <v>0.85479847984799995</v>
      </c>
      <c r="W13" t="s">
        <v>45</v>
      </c>
      <c r="X13">
        <v>0.84338390378999994</v>
      </c>
      <c r="Y13" t="s">
        <v>45</v>
      </c>
      <c r="Z13">
        <v>0.99999999999699996</v>
      </c>
      <c r="AA13" t="s">
        <v>45</v>
      </c>
      <c r="AB13">
        <v>0.428180738482</v>
      </c>
      <c r="AC13" t="s">
        <v>47</v>
      </c>
      <c r="AD13">
        <v>1</v>
      </c>
      <c r="AE13">
        <v>-1.4636248033299999E-3</v>
      </c>
      <c r="AF13" t="s">
        <v>48</v>
      </c>
      <c r="AG13">
        <v>1</v>
      </c>
      <c r="AH13">
        <v>-1.6776323415200001E-3</v>
      </c>
      <c r="AI13" t="s">
        <v>48</v>
      </c>
      <c r="AJ13">
        <v>0.85209533928400005</v>
      </c>
      <c r="AK13" t="s">
        <v>49</v>
      </c>
      <c r="AL13">
        <v>0.39439926458699998</v>
      </c>
      <c r="AM13" t="s">
        <v>45</v>
      </c>
      <c r="AN13">
        <v>0.12</v>
      </c>
      <c r="AO13" t="s">
        <v>54</v>
      </c>
      <c r="AP13" t="s">
        <v>55</v>
      </c>
      <c r="AQ13" t="s">
        <v>55</v>
      </c>
      <c r="AR13" t="s">
        <v>51</v>
      </c>
      <c r="AS13">
        <v>1.4999999999999999E-2</v>
      </c>
      <c r="AT13" t="s">
        <v>56</v>
      </c>
    </row>
    <row r="14" spans="1:46" x14ac:dyDescent="0.3">
      <c r="A14" t="s">
        <v>284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45</v>
      </c>
      <c r="K14">
        <v>5094671</v>
      </c>
      <c r="L14" t="s">
        <v>46</v>
      </c>
      <c r="M14">
        <v>251.071111607142</v>
      </c>
      <c r="N14" t="s">
        <v>58</v>
      </c>
      <c r="O14">
        <v>0.230997302346864</v>
      </c>
      <c r="P14" t="s">
        <v>48</v>
      </c>
      <c r="Q14">
        <v>98.546922361137007</v>
      </c>
      <c r="R14" t="s">
        <v>45</v>
      </c>
      <c r="S14">
        <v>0.93672087825700001</v>
      </c>
      <c r="T14">
        <v>0.8</v>
      </c>
      <c r="U14" t="s">
        <v>45</v>
      </c>
      <c r="V14">
        <v>0.94644837830799999</v>
      </c>
      <c r="W14" t="s">
        <v>45</v>
      </c>
      <c r="X14">
        <v>0.92544992874099996</v>
      </c>
      <c r="Y14" t="s">
        <v>45</v>
      </c>
      <c r="Z14">
        <v>0.95412926422199995</v>
      </c>
      <c r="AA14" t="s">
        <v>45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48</v>
      </c>
      <c r="AG14">
        <v>0</v>
      </c>
      <c r="AH14">
        <v>-1.03585050821E-3</v>
      </c>
      <c r="AI14" t="s">
        <v>48</v>
      </c>
      <c r="AJ14">
        <v>0.97845297566800005</v>
      </c>
      <c r="AK14" t="s">
        <v>49</v>
      </c>
      <c r="AL14">
        <v>0.49795820839600002</v>
      </c>
      <c r="AM14" t="s">
        <v>45</v>
      </c>
      <c r="AN14">
        <v>2.18181818182E-2</v>
      </c>
      <c r="AO14" t="s">
        <v>837</v>
      </c>
      <c r="AQ14" t="s">
        <v>837</v>
      </c>
      <c r="AR14" t="s">
        <v>729</v>
      </c>
      <c r="AS14">
        <v>1.03636363636E-2</v>
      </c>
      <c r="AT14" t="s">
        <v>52</v>
      </c>
    </row>
    <row r="15" spans="1:46" x14ac:dyDescent="0.3">
      <c r="A15" t="s">
        <v>288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45</v>
      </c>
      <c r="K15">
        <v>20334208</v>
      </c>
      <c r="L15" t="s">
        <v>46</v>
      </c>
      <c r="M15">
        <v>1124.4827499999999</v>
      </c>
      <c r="N15" t="s">
        <v>49</v>
      </c>
      <c r="O15">
        <v>1.7101416588541599E-2</v>
      </c>
      <c r="P15" t="s">
        <v>45</v>
      </c>
      <c r="Q15">
        <v>81.284425153293896</v>
      </c>
      <c r="R15" t="s">
        <v>48</v>
      </c>
      <c r="S15">
        <v>0.79665174741400002</v>
      </c>
      <c r="T15">
        <v>0.8</v>
      </c>
      <c r="U15" t="s">
        <v>48</v>
      </c>
      <c r="V15">
        <v>0.83677263658699996</v>
      </c>
      <c r="W15" t="s">
        <v>45</v>
      </c>
      <c r="X15">
        <v>0.75502261252000002</v>
      </c>
      <c r="Y15" t="s">
        <v>48</v>
      </c>
      <c r="Z15">
        <v>0.99584488300200003</v>
      </c>
      <c r="AA15" t="s">
        <v>45</v>
      </c>
      <c r="AB15" s="2">
        <v>4.14918234968E-14</v>
      </c>
      <c r="AC15" t="s">
        <v>47</v>
      </c>
      <c r="AD15">
        <v>0</v>
      </c>
      <c r="AE15">
        <v>-2.4166095521800002E-3</v>
      </c>
      <c r="AF15" t="s">
        <v>48</v>
      </c>
      <c r="AG15">
        <v>7</v>
      </c>
      <c r="AH15">
        <v>-1.85469835122E-3</v>
      </c>
      <c r="AI15" t="s">
        <v>48</v>
      </c>
      <c r="AJ15">
        <v>0.84331069102900003</v>
      </c>
      <c r="AK15" t="s">
        <v>49</v>
      </c>
      <c r="AL15">
        <v>0.51173002615999996</v>
      </c>
      <c r="AM15" t="s">
        <v>48</v>
      </c>
      <c r="AN15">
        <v>1.09090909091E-2</v>
      </c>
      <c r="AO15" t="s">
        <v>838</v>
      </c>
      <c r="AP15" t="s">
        <v>838</v>
      </c>
      <c r="AR15" t="s">
        <v>51</v>
      </c>
      <c r="AS15">
        <v>5.1818181818200004E-3</v>
      </c>
      <c r="AT15" t="s">
        <v>56</v>
      </c>
    </row>
    <row r="16" spans="1:46" x14ac:dyDescent="0.3">
      <c r="A16" t="s">
        <v>291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45</v>
      </c>
      <c r="K16">
        <v>20643048</v>
      </c>
      <c r="L16" t="s">
        <v>46</v>
      </c>
      <c r="M16">
        <v>1088.1750982142801</v>
      </c>
      <c r="N16" t="s">
        <v>49</v>
      </c>
      <c r="O16">
        <v>1.45294769171346E-2</v>
      </c>
      <c r="P16" t="s">
        <v>45</v>
      </c>
      <c r="Q16">
        <v>90.369509939564594</v>
      </c>
      <c r="R16" t="s">
        <v>45</v>
      </c>
      <c r="S16">
        <v>0.78765803212300001</v>
      </c>
      <c r="T16">
        <v>0.75</v>
      </c>
      <c r="U16" t="s">
        <v>45</v>
      </c>
      <c r="V16">
        <v>0.82619260361699998</v>
      </c>
      <c r="W16" t="s">
        <v>45</v>
      </c>
      <c r="X16">
        <v>0.74425854228300004</v>
      </c>
      <c r="Y16" t="s">
        <v>48</v>
      </c>
      <c r="Z16">
        <v>0.84094804639099996</v>
      </c>
      <c r="AA16" t="s">
        <v>45</v>
      </c>
      <c r="AB16" s="2">
        <v>1.13163481915E-41</v>
      </c>
      <c r="AC16" t="s">
        <v>47</v>
      </c>
      <c r="AD16">
        <v>19</v>
      </c>
      <c r="AE16">
        <v>-2.2137128389300002E-3</v>
      </c>
      <c r="AF16" t="s">
        <v>48</v>
      </c>
      <c r="AG16">
        <v>39</v>
      </c>
      <c r="AH16">
        <v>-2.66211294363E-3</v>
      </c>
      <c r="AI16" t="s">
        <v>48</v>
      </c>
      <c r="AJ16">
        <v>0.97994646914500005</v>
      </c>
      <c r="AK16" t="s">
        <v>49</v>
      </c>
      <c r="AL16">
        <v>0.119146051012</v>
      </c>
      <c r="AM16" t="s">
        <v>45</v>
      </c>
      <c r="AN16">
        <v>2.6666666666699999E-2</v>
      </c>
      <c r="AO16" t="s">
        <v>54</v>
      </c>
      <c r="AP16" t="s">
        <v>55</v>
      </c>
      <c r="AQ16" t="s">
        <v>55</v>
      </c>
      <c r="AR16" t="s">
        <v>730</v>
      </c>
      <c r="AS16">
        <v>1.2666666666700001E-2</v>
      </c>
      <c r="AT16" t="s">
        <v>52</v>
      </c>
    </row>
    <row r="17" spans="1:46" x14ac:dyDescent="0.3">
      <c r="A17" t="s">
        <v>293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45</v>
      </c>
      <c r="K17">
        <v>10710545</v>
      </c>
      <c r="L17" t="s">
        <v>46</v>
      </c>
      <c r="M17">
        <v>534.59106026785696</v>
      </c>
      <c r="N17" t="s">
        <v>58</v>
      </c>
      <c r="O17">
        <v>6.5096507697174899E-3</v>
      </c>
      <c r="P17" t="s">
        <v>45</v>
      </c>
      <c r="Q17">
        <v>97.504980354989598</v>
      </c>
      <c r="R17" t="s">
        <v>45</v>
      </c>
      <c r="S17">
        <v>0.81498399209100003</v>
      </c>
      <c r="T17">
        <v>0.75</v>
      </c>
      <c r="U17" t="s">
        <v>45</v>
      </c>
      <c r="V17">
        <v>0.84060079458600001</v>
      </c>
      <c r="W17" t="s">
        <v>45</v>
      </c>
      <c r="X17">
        <v>0.78490072260199995</v>
      </c>
      <c r="Y17" t="s">
        <v>45</v>
      </c>
      <c r="Z17">
        <v>0.95412926422199995</v>
      </c>
      <c r="AA17" t="s">
        <v>45</v>
      </c>
      <c r="AB17" s="2">
        <v>7.2918333866500002E-10</v>
      </c>
      <c r="AC17" t="s">
        <v>47</v>
      </c>
      <c r="AD17">
        <v>1</v>
      </c>
      <c r="AE17">
        <v>-2.40615786239E-3</v>
      </c>
      <c r="AF17" t="s">
        <v>48</v>
      </c>
      <c r="AG17">
        <v>30</v>
      </c>
      <c r="AH17">
        <v>-2.9711635094500002E-3</v>
      </c>
      <c r="AI17" t="s">
        <v>48</v>
      </c>
      <c r="AJ17">
        <v>0.97150723889400004</v>
      </c>
      <c r="AK17" t="s">
        <v>49</v>
      </c>
      <c r="AL17">
        <v>8.7674190991199996E-2</v>
      </c>
      <c r="AM17" t="s">
        <v>45</v>
      </c>
      <c r="AN17">
        <v>2.6666666666699999E-2</v>
      </c>
      <c r="AO17" t="s">
        <v>54</v>
      </c>
      <c r="AP17" t="s">
        <v>55</v>
      </c>
      <c r="AQ17" t="s">
        <v>55</v>
      </c>
      <c r="AR17" t="s">
        <v>731</v>
      </c>
      <c r="AS17">
        <v>1.2666666666700001E-2</v>
      </c>
      <c r="AT17" t="s">
        <v>52</v>
      </c>
    </row>
    <row r="18" spans="1:46" x14ac:dyDescent="0.3">
      <c r="A18" t="s">
        <v>295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45</v>
      </c>
      <c r="K18">
        <v>17936069</v>
      </c>
      <c r="L18" t="s">
        <v>46</v>
      </c>
      <c r="M18">
        <v>943.90495535714194</v>
      </c>
      <c r="N18" t="s">
        <v>46</v>
      </c>
      <c r="O18">
        <v>2.62128193706254E-2</v>
      </c>
      <c r="P18" t="s">
        <v>45</v>
      </c>
      <c r="Q18">
        <v>91.979808239217107</v>
      </c>
      <c r="R18" t="s">
        <v>45</v>
      </c>
      <c r="S18">
        <v>0.92465272432400003</v>
      </c>
      <c r="T18">
        <v>0.8</v>
      </c>
      <c r="U18" t="s">
        <v>45</v>
      </c>
      <c r="V18">
        <v>0.94351811425300003</v>
      </c>
      <c r="W18" t="s">
        <v>45</v>
      </c>
      <c r="X18">
        <v>0.90463217548999997</v>
      </c>
      <c r="Y18" t="s">
        <v>45</v>
      </c>
      <c r="Z18">
        <v>0.95412926422199995</v>
      </c>
      <c r="AA18" t="s">
        <v>45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48</v>
      </c>
      <c r="AG18">
        <v>0</v>
      </c>
      <c r="AH18">
        <v>-7.5951055175899995E-4</v>
      </c>
      <c r="AI18" t="s">
        <v>48</v>
      </c>
      <c r="AJ18">
        <v>0.98524163795300002</v>
      </c>
      <c r="AK18" t="s">
        <v>49</v>
      </c>
      <c r="AL18">
        <v>0.35464617818900002</v>
      </c>
      <c r="AM18" t="s">
        <v>45</v>
      </c>
      <c r="AN18">
        <v>2.18181818182E-2</v>
      </c>
      <c r="AO18" t="s">
        <v>839</v>
      </c>
      <c r="AP18" t="s">
        <v>839</v>
      </c>
      <c r="AR18" t="s">
        <v>732</v>
      </c>
      <c r="AS18">
        <v>1.03636363636E-2</v>
      </c>
      <c r="AT18" t="s">
        <v>52</v>
      </c>
    </row>
    <row r="19" spans="1:46" x14ac:dyDescent="0.3">
      <c r="A19" t="s">
        <v>297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45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45</v>
      </c>
      <c r="Q19">
        <v>93.894403266475194</v>
      </c>
      <c r="R19" t="s">
        <v>45</v>
      </c>
      <c r="S19">
        <v>0.93862031160799997</v>
      </c>
      <c r="T19">
        <v>0.8</v>
      </c>
      <c r="U19" t="s">
        <v>45</v>
      </c>
      <c r="V19">
        <v>0.96071821936299995</v>
      </c>
      <c r="W19" t="s">
        <v>45</v>
      </c>
      <c r="X19">
        <v>0.91538393382000005</v>
      </c>
      <c r="Y19" t="s">
        <v>45</v>
      </c>
      <c r="Z19">
        <v>0.84094804639099996</v>
      </c>
      <c r="AA19" t="s">
        <v>45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45</v>
      </c>
      <c r="AG19">
        <v>0</v>
      </c>
      <c r="AH19">
        <v>-5.2041113403899998E-4</v>
      </c>
      <c r="AI19" t="s">
        <v>48</v>
      </c>
      <c r="AJ19">
        <v>0.98692319679700002</v>
      </c>
      <c r="AK19" t="s">
        <v>49</v>
      </c>
      <c r="AL19">
        <v>0.226427031626</v>
      </c>
      <c r="AM19" t="s">
        <v>45</v>
      </c>
      <c r="AN19">
        <v>2.18181818182E-2</v>
      </c>
      <c r="AO19" t="s">
        <v>840</v>
      </c>
      <c r="AQ19" t="s">
        <v>840</v>
      </c>
      <c r="AR19" t="s">
        <v>733</v>
      </c>
      <c r="AS19">
        <v>1.03636363636E-2</v>
      </c>
      <c r="AT19" t="s">
        <v>52</v>
      </c>
    </row>
    <row r="20" spans="1:46" x14ac:dyDescent="0.3">
      <c r="A20" t="s">
        <v>299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45</v>
      </c>
      <c r="K20">
        <v>19084469</v>
      </c>
      <c r="L20" t="s">
        <v>46</v>
      </c>
      <c r="M20">
        <v>1011.43212946428</v>
      </c>
      <c r="N20" t="s">
        <v>49</v>
      </c>
      <c r="O20">
        <v>1.40061361369655E-2</v>
      </c>
      <c r="P20" t="s">
        <v>45</v>
      </c>
      <c r="Q20">
        <v>90.034218474667995</v>
      </c>
      <c r="R20" t="s">
        <v>45</v>
      </c>
      <c r="S20">
        <v>0.89321306275000001</v>
      </c>
      <c r="T20">
        <v>0.8</v>
      </c>
      <c r="U20" t="s">
        <v>45</v>
      </c>
      <c r="V20">
        <v>0.91864897025400005</v>
      </c>
      <c r="W20" t="s">
        <v>45</v>
      </c>
      <c r="X20">
        <v>0.86560579635500001</v>
      </c>
      <c r="Y20" t="s">
        <v>45</v>
      </c>
      <c r="Z20">
        <v>0.95412926422199995</v>
      </c>
      <c r="AA20" t="s">
        <v>45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48</v>
      </c>
      <c r="AG20">
        <v>0</v>
      </c>
      <c r="AH20">
        <v>-1.1247689191800001E-3</v>
      </c>
      <c r="AI20" t="s">
        <v>48</v>
      </c>
      <c r="AJ20">
        <v>0.98332712322299998</v>
      </c>
      <c r="AK20" t="s">
        <v>49</v>
      </c>
      <c r="AL20">
        <v>0.104406147166</v>
      </c>
      <c r="AM20" t="s">
        <v>45</v>
      </c>
      <c r="AN20">
        <v>2.18181818182E-2</v>
      </c>
      <c r="AO20" t="s">
        <v>54</v>
      </c>
      <c r="AP20" t="s">
        <v>55</v>
      </c>
      <c r="AQ20" t="s">
        <v>55</v>
      </c>
      <c r="AR20" t="s">
        <v>734</v>
      </c>
      <c r="AS20">
        <v>1.03636363636E-2</v>
      </c>
      <c r="AT20" t="s">
        <v>52</v>
      </c>
    </row>
    <row r="21" spans="1:46" x14ac:dyDescent="0.3">
      <c r="A21" t="s">
        <v>301</v>
      </c>
      <c r="B21" t="s">
        <v>64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48</v>
      </c>
      <c r="K21">
        <v>22430099</v>
      </c>
      <c r="L21" t="s">
        <v>46</v>
      </c>
      <c r="M21">
        <v>1210.14916964285</v>
      </c>
      <c r="N21" t="s">
        <v>65</v>
      </c>
      <c r="O21">
        <v>1.7993861776996401E-2</v>
      </c>
      <c r="P21" t="s">
        <v>45</v>
      </c>
      <c r="Q21">
        <v>78.970534184664402</v>
      </c>
      <c r="R21" t="s">
        <v>48</v>
      </c>
      <c r="S21">
        <v>0.87740910981999998</v>
      </c>
      <c r="T21">
        <v>0.8</v>
      </c>
      <c r="U21" t="s">
        <v>45</v>
      </c>
      <c r="V21">
        <v>0.91600512902200004</v>
      </c>
      <c r="W21" t="s">
        <v>45</v>
      </c>
      <c r="X21">
        <v>0.83648375679599996</v>
      </c>
      <c r="Y21" t="s">
        <v>45</v>
      </c>
      <c r="Z21">
        <v>0.99584488300200003</v>
      </c>
      <c r="AA21" t="s">
        <v>45</v>
      </c>
      <c r="AB21" s="2">
        <v>1.1016419011400001E-30</v>
      </c>
      <c r="AC21" t="s">
        <v>47</v>
      </c>
      <c r="AD21">
        <v>0</v>
      </c>
      <c r="AE21">
        <v>-6.3613331278699996E-4</v>
      </c>
      <c r="AF21" t="s">
        <v>48</v>
      </c>
      <c r="AG21">
        <v>0</v>
      </c>
      <c r="AH21">
        <v>-6.0429444399499996E-4</v>
      </c>
      <c r="AI21" t="s">
        <v>48</v>
      </c>
      <c r="AJ21">
        <v>0.98283859558499997</v>
      </c>
      <c r="AK21" t="s">
        <v>49</v>
      </c>
      <c r="AL21">
        <v>0.10825808048500001</v>
      </c>
      <c r="AM21" t="s">
        <v>45</v>
      </c>
      <c r="AN21">
        <v>2.18181818182E-2</v>
      </c>
      <c r="AO21" t="s">
        <v>54</v>
      </c>
      <c r="AP21" t="s">
        <v>55</v>
      </c>
      <c r="AQ21" t="s">
        <v>55</v>
      </c>
      <c r="AR21" t="s">
        <v>735</v>
      </c>
      <c r="AS21">
        <v>1.03636363636E-2</v>
      </c>
      <c r="AT21" t="s">
        <v>52</v>
      </c>
    </row>
    <row r="22" spans="1:46" x14ac:dyDescent="0.3">
      <c r="A22" t="s">
        <v>303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45</v>
      </c>
      <c r="K22">
        <v>22517755</v>
      </c>
      <c r="L22" t="s">
        <v>46</v>
      </c>
      <c r="M22">
        <v>1216.7322946428501</v>
      </c>
      <c r="N22" t="s">
        <v>65</v>
      </c>
      <c r="O22">
        <v>1.7442469768427699E-2</v>
      </c>
      <c r="P22" t="s">
        <v>45</v>
      </c>
      <c r="Q22">
        <v>86.730652985390094</v>
      </c>
      <c r="R22" t="s">
        <v>45</v>
      </c>
      <c r="S22">
        <v>0.88872730114700005</v>
      </c>
      <c r="T22">
        <v>0.8</v>
      </c>
      <c r="U22" t="s">
        <v>45</v>
      </c>
      <c r="V22">
        <v>0.928814376163</v>
      </c>
      <c r="W22" t="s">
        <v>45</v>
      </c>
      <c r="X22">
        <v>0.846413129115</v>
      </c>
      <c r="Y22" t="s">
        <v>45</v>
      </c>
      <c r="Z22">
        <v>0.84094804639099996</v>
      </c>
      <c r="AA22" t="s">
        <v>45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48</v>
      </c>
      <c r="AG22">
        <v>0</v>
      </c>
      <c r="AH22">
        <v>-8.11192068487E-4</v>
      </c>
      <c r="AI22" t="s">
        <v>48</v>
      </c>
      <c r="AJ22">
        <v>0.77498720454100001</v>
      </c>
      <c r="AK22" t="s">
        <v>104</v>
      </c>
      <c r="AL22">
        <v>0.51077920771300001</v>
      </c>
      <c r="AM22" t="s">
        <v>48</v>
      </c>
      <c r="AN22">
        <v>2.18181818182E-2</v>
      </c>
      <c r="AO22" t="s">
        <v>841</v>
      </c>
      <c r="AP22" t="s">
        <v>841</v>
      </c>
      <c r="AR22" t="s">
        <v>736</v>
      </c>
      <c r="AS22">
        <v>1.03636363636E-2</v>
      </c>
      <c r="AT22" t="s">
        <v>52</v>
      </c>
    </row>
    <row r="23" spans="1:46" x14ac:dyDescent="0.3">
      <c r="A23" t="s">
        <v>305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45</v>
      </c>
      <c r="K23">
        <v>22830617</v>
      </c>
      <c r="L23" t="s">
        <v>46</v>
      </c>
      <c r="M23">
        <v>1020.3599884868401</v>
      </c>
      <c r="N23" t="s">
        <v>58</v>
      </c>
      <c r="O23">
        <v>6.6962896060814805E-2</v>
      </c>
      <c r="P23" t="s">
        <v>48</v>
      </c>
      <c r="Q23">
        <v>85.485196026089298</v>
      </c>
      <c r="R23" t="s">
        <v>45</v>
      </c>
      <c r="S23">
        <v>0.94188499625699995</v>
      </c>
      <c r="T23">
        <v>0.85</v>
      </c>
      <c r="U23" t="s">
        <v>45</v>
      </c>
      <c r="V23">
        <v>0.94357274064600005</v>
      </c>
      <c r="W23" t="s">
        <v>45</v>
      </c>
      <c r="X23">
        <v>0.93797698590400003</v>
      </c>
      <c r="Y23" t="s">
        <v>45</v>
      </c>
      <c r="Z23">
        <v>0.99584488300200003</v>
      </c>
      <c r="AA23" t="s">
        <v>45</v>
      </c>
      <c r="AB23">
        <v>0.16726694342699999</v>
      </c>
      <c r="AC23" t="s">
        <v>47</v>
      </c>
      <c r="AD23">
        <v>0</v>
      </c>
      <c r="AE23">
        <v>-7.2598278346800002E-4</v>
      </c>
      <c r="AF23" t="s">
        <v>48</v>
      </c>
      <c r="AG23">
        <v>0</v>
      </c>
      <c r="AH23">
        <v>-3.31898110402E-4</v>
      </c>
      <c r="AI23" t="s">
        <v>45</v>
      </c>
      <c r="AJ23">
        <v>0.94226205099899996</v>
      </c>
      <c r="AK23" t="s">
        <v>49</v>
      </c>
      <c r="AL23">
        <v>0.42484979272399997</v>
      </c>
      <c r="AM23" t="s">
        <v>45</v>
      </c>
      <c r="AN23">
        <v>2.18181818182E-2</v>
      </c>
      <c r="AO23" t="s">
        <v>842</v>
      </c>
      <c r="AP23" t="s">
        <v>842</v>
      </c>
      <c r="AR23" t="s">
        <v>737</v>
      </c>
      <c r="AS23">
        <v>1.03636363636E-2</v>
      </c>
      <c r="AT23" t="s">
        <v>738</v>
      </c>
    </row>
    <row r="24" spans="1:46" x14ac:dyDescent="0.3">
      <c r="A24" t="s">
        <v>307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45</v>
      </c>
      <c r="K24">
        <v>11262793</v>
      </c>
      <c r="L24" t="s">
        <v>46</v>
      </c>
      <c r="M24">
        <v>579.44845089285695</v>
      </c>
      <c r="N24" t="s">
        <v>58</v>
      </c>
      <c r="O24">
        <v>3.4966448612757897E-2</v>
      </c>
      <c r="P24" t="s">
        <v>45</v>
      </c>
      <c r="Q24">
        <v>90.212055725029103</v>
      </c>
      <c r="R24" t="s">
        <v>45</v>
      </c>
      <c r="S24">
        <v>0.96027938615099995</v>
      </c>
      <c r="T24">
        <v>0.8</v>
      </c>
      <c r="U24" t="s">
        <v>45</v>
      </c>
      <c r="V24">
        <v>0.966781090447</v>
      </c>
      <c r="W24" t="s">
        <v>45</v>
      </c>
      <c r="X24">
        <v>0.95389709549000001</v>
      </c>
      <c r="Y24" t="s">
        <v>45</v>
      </c>
      <c r="Z24">
        <v>0.99584488300200003</v>
      </c>
      <c r="AA24" t="s">
        <v>45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45</v>
      </c>
      <c r="AG24">
        <v>0</v>
      </c>
      <c r="AH24">
        <v>-1.1747108000599999E-4</v>
      </c>
      <c r="AI24" t="s">
        <v>45</v>
      </c>
      <c r="AJ24">
        <v>0.96940155075199996</v>
      </c>
      <c r="AK24" t="s">
        <v>49</v>
      </c>
      <c r="AL24">
        <v>0.22736004950899999</v>
      </c>
      <c r="AM24" t="s">
        <v>45</v>
      </c>
      <c r="AN24">
        <v>6.6666666666700004E-3</v>
      </c>
      <c r="AO24" t="s">
        <v>54</v>
      </c>
      <c r="AP24" t="s">
        <v>55</v>
      </c>
      <c r="AQ24" t="s">
        <v>55</v>
      </c>
      <c r="AR24" t="s">
        <v>739</v>
      </c>
      <c r="AS24">
        <v>3.1666666666699999E-3</v>
      </c>
      <c r="AT24" t="s">
        <v>52</v>
      </c>
    </row>
    <row r="25" spans="1:46" x14ac:dyDescent="0.3">
      <c r="A25" t="s">
        <v>309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45</v>
      </c>
      <c r="K25">
        <v>19181201</v>
      </c>
      <c r="L25" t="s">
        <v>46</v>
      </c>
      <c r="M25">
        <v>1009.90740625</v>
      </c>
      <c r="N25" t="s">
        <v>49</v>
      </c>
      <c r="O25">
        <v>2.7961230170036398E-2</v>
      </c>
      <c r="P25" t="s">
        <v>45</v>
      </c>
      <c r="Q25">
        <v>92.311997677198406</v>
      </c>
      <c r="R25" t="s">
        <v>45</v>
      </c>
      <c r="S25">
        <v>0.93572305021199997</v>
      </c>
      <c r="T25">
        <v>0.8</v>
      </c>
      <c r="U25" t="s">
        <v>45</v>
      </c>
      <c r="V25">
        <v>0.94773280897900003</v>
      </c>
      <c r="W25" t="s">
        <v>45</v>
      </c>
      <c r="X25">
        <v>0.92217729258100001</v>
      </c>
      <c r="Y25" t="s">
        <v>45</v>
      </c>
      <c r="Z25">
        <v>0.95412926422199995</v>
      </c>
      <c r="AA25" t="s">
        <v>45</v>
      </c>
      <c r="AB25" s="2">
        <v>1.3904190258299999E-5</v>
      </c>
      <c r="AC25" t="s">
        <v>47</v>
      </c>
      <c r="AD25">
        <v>0</v>
      </c>
      <c r="AE25">
        <v>-6.2310046942700001E-4</v>
      </c>
      <c r="AF25" t="s">
        <v>48</v>
      </c>
      <c r="AG25">
        <v>0</v>
      </c>
      <c r="AH25">
        <v>-7.2414977685899998E-4</v>
      </c>
      <c r="AI25" t="s">
        <v>48</v>
      </c>
      <c r="AJ25">
        <v>0.988480231243</v>
      </c>
      <c r="AK25" t="s">
        <v>49</v>
      </c>
      <c r="AL25">
        <v>0.13190919093199999</v>
      </c>
      <c r="AM25" t="s">
        <v>45</v>
      </c>
      <c r="AN25">
        <v>2.18181818182E-2</v>
      </c>
      <c r="AO25" t="s">
        <v>54</v>
      </c>
      <c r="AP25" t="s">
        <v>55</v>
      </c>
      <c r="AQ25" t="s">
        <v>55</v>
      </c>
      <c r="AR25" t="s">
        <v>740</v>
      </c>
      <c r="AS25">
        <v>1.03636363636E-2</v>
      </c>
      <c r="AT25" t="s">
        <v>52</v>
      </c>
    </row>
    <row r="26" spans="1:46" x14ac:dyDescent="0.3">
      <c r="A26" t="s">
        <v>310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45</v>
      </c>
      <c r="K26">
        <v>21795042</v>
      </c>
      <c r="L26" t="s">
        <v>46</v>
      </c>
      <c r="M26">
        <v>1153.0040535714199</v>
      </c>
      <c r="N26" t="s">
        <v>49</v>
      </c>
      <c r="O26">
        <v>2.0941007978298499E-2</v>
      </c>
      <c r="P26" t="s">
        <v>45</v>
      </c>
      <c r="Q26">
        <v>89.941047147556901</v>
      </c>
      <c r="R26" t="s">
        <v>45</v>
      </c>
      <c r="S26">
        <v>0.89826064096500002</v>
      </c>
      <c r="T26">
        <v>0.8</v>
      </c>
      <c r="U26" t="s">
        <v>45</v>
      </c>
      <c r="V26">
        <v>0.94463606031500003</v>
      </c>
      <c r="W26" t="s">
        <v>45</v>
      </c>
      <c r="X26">
        <v>0.85869474928400003</v>
      </c>
      <c r="Y26" t="s">
        <v>45</v>
      </c>
      <c r="Z26">
        <v>0.67793689645199995</v>
      </c>
      <c r="AA26" t="s">
        <v>45</v>
      </c>
      <c r="AB26" s="2">
        <v>1.86479146868E-37</v>
      </c>
      <c r="AC26" t="s">
        <v>47</v>
      </c>
      <c r="AD26">
        <v>0</v>
      </c>
      <c r="AE26">
        <v>-6.0048390003199995E-4</v>
      </c>
      <c r="AF26" t="s">
        <v>48</v>
      </c>
      <c r="AG26">
        <v>3</v>
      </c>
      <c r="AH26">
        <v>-5.1121202553399997E-4</v>
      </c>
      <c r="AI26" t="s">
        <v>48</v>
      </c>
      <c r="AJ26">
        <v>0.97635466818600003</v>
      </c>
      <c r="AK26" t="s">
        <v>49</v>
      </c>
      <c r="AL26">
        <v>0.32890865254500001</v>
      </c>
      <c r="AM26" t="s">
        <v>45</v>
      </c>
      <c r="AN26">
        <v>2.18181818182E-2</v>
      </c>
      <c r="AO26" t="s">
        <v>54</v>
      </c>
      <c r="AP26" t="s">
        <v>55</v>
      </c>
      <c r="AQ26" t="s">
        <v>55</v>
      </c>
      <c r="AR26" t="s">
        <v>741</v>
      </c>
      <c r="AS26">
        <v>1.03636363636E-2</v>
      </c>
      <c r="AT26" t="s">
        <v>52</v>
      </c>
    </row>
    <row r="27" spans="1:46" x14ac:dyDescent="0.3">
      <c r="A27" t="s">
        <v>313</v>
      </c>
      <c r="B27" t="s">
        <v>64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45</v>
      </c>
      <c r="K27">
        <v>13800416</v>
      </c>
      <c r="L27" t="s">
        <v>46</v>
      </c>
      <c r="M27">
        <v>717.56914508928503</v>
      </c>
      <c r="N27" t="s">
        <v>58</v>
      </c>
      <c r="O27">
        <v>2.7595836955968199E-2</v>
      </c>
      <c r="P27" t="s">
        <v>45</v>
      </c>
      <c r="Q27">
        <v>95.107780357207702</v>
      </c>
      <c r="R27" t="s">
        <v>45</v>
      </c>
      <c r="S27">
        <v>0.846082557081</v>
      </c>
      <c r="T27">
        <v>0.8</v>
      </c>
      <c r="U27" t="s">
        <v>45</v>
      </c>
      <c r="V27">
        <v>0.94004407294000003</v>
      </c>
      <c r="W27" t="s">
        <v>45</v>
      </c>
      <c r="X27">
        <v>0.74762538783200005</v>
      </c>
      <c r="Y27" t="s">
        <v>48</v>
      </c>
      <c r="Z27">
        <v>0.358420132025</v>
      </c>
      <c r="AA27" t="s">
        <v>45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48</v>
      </c>
      <c r="AG27">
        <v>5</v>
      </c>
      <c r="AH27">
        <v>-1.1708936448499999E-3</v>
      </c>
      <c r="AI27" t="s">
        <v>48</v>
      </c>
      <c r="AJ27">
        <v>0.96051350915800005</v>
      </c>
      <c r="AK27" t="s">
        <v>49</v>
      </c>
      <c r="AL27">
        <v>0.52447136696700003</v>
      </c>
      <c r="AM27" t="s">
        <v>48</v>
      </c>
      <c r="AN27">
        <v>2.6666666666699999E-2</v>
      </c>
      <c r="AO27" t="s">
        <v>843</v>
      </c>
      <c r="AP27" t="s">
        <v>843</v>
      </c>
      <c r="AR27" t="s">
        <v>742</v>
      </c>
      <c r="AS27">
        <v>1.2666666666700001E-2</v>
      </c>
      <c r="AT27" t="s">
        <v>52</v>
      </c>
    </row>
    <row r="28" spans="1:46" x14ac:dyDescent="0.3">
      <c r="A28" t="s">
        <v>315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45</v>
      </c>
      <c r="K28">
        <v>20826514</v>
      </c>
      <c r="L28" t="s">
        <v>46</v>
      </c>
      <c r="M28">
        <v>1127.5459866071401</v>
      </c>
      <c r="N28" t="s">
        <v>49</v>
      </c>
      <c r="O28">
        <v>2.1874989646638299E-2</v>
      </c>
      <c r="P28" t="s">
        <v>45</v>
      </c>
      <c r="Q28">
        <v>81.016231528993202</v>
      </c>
      <c r="R28" t="s">
        <v>48</v>
      </c>
      <c r="S28">
        <v>0.74057619424099996</v>
      </c>
      <c r="T28">
        <v>0.8</v>
      </c>
      <c r="U28" t="s">
        <v>48</v>
      </c>
      <c r="V28">
        <v>0.80815855167700001</v>
      </c>
      <c r="W28" t="s">
        <v>45</v>
      </c>
      <c r="X28">
        <v>0.67993015858999994</v>
      </c>
      <c r="Y28" t="s">
        <v>48</v>
      </c>
      <c r="Z28">
        <v>0.99584488300200003</v>
      </c>
      <c r="AA28" t="s">
        <v>45</v>
      </c>
      <c r="AB28" s="2">
        <v>3.8904814600399997E-34</v>
      </c>
      <c r="AC28" t="s">
        <v>47</v>
      </c>
      <c r="AD28">
        <v>0</v>
      </c>
      <c r="AE28">
        <v>-2.85916078371E-3</v>
      </c>
      <c r="AF28" t="s">
        <v>48</v>
      </c>
      <c r="AG28">
        <v>24</v>
      </c>
      <c r="AH28">
        <v>-1.500373752E-3</v>
      </c>
      <c r="AI28" t="s">
        <v>48</v>
      </c>
      <c r="AJ28">
        <v>0.86743969730100001</v>
      </c>
      <c r="AK28" t="s">
        <v>49</v>
      </c>
      <c r="AL28">
        <v>0.28307559708899999</v>
      </c>
      <c r="AM28" t="s">
        <v>45</v>
      </c>
      <c r="AN28">
        <v>1.2E-2</v>
      </c>
      <c r="AO28" t="s">
        <v>54</v>
      </c>
      <c r="AP28" t="s">
        <v>55</v>
      </c>
      <c r="AQ28" t="s">
        <v>55</v>
      </c>
      <c r="AR28" t="s">
        <v>743</v>
      </c>
      <c r="AS28">
        <v>5.7000000000000002E-3</v>
      </c>
      <c r="AT28" t="s">
        <v>738</v>
      </c>
    </row>
    <row r="29" spans="1:46" x14ac:dyDescent="0.3">
      <c r="A29" t="s">
        <v>318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48</v>
      </c>
      <c r="K29">
        <v>20548879</v>
      </c>
      <c r="L29" t="s">
        <v>46</v>
      </c>
      <c r="M29">
        <v>1120.72652455357</v>
      </c>
      <c r="N29" t="s">
        <v>49</v>
      </c>
      <c r="O29">
        <v>2.2520355758670001E-2</v>
      </c>
      <c r="P29" t="s">
        <v>45</v>
      </c>
      <c r="Q29">
        <v>79.084813897924803</v>
      </c>
      <c r="R29" t="s">
        <v>48</v>
      </c>
      <c r="S29">
        <v>0.77398087168899998</v>
      </c>
      <c r="T29">
        <v>0.8</v>
      </c>
      <c r="U29" t="s">
        <v>48</v>
      </c>
      <c r="V29">
        <v>0.84162002702600003</v>
      </c>
      <c r="W29" t="s">
        <v>45</v>
      </c>
      <c r="X29">
        <v>0.70404580961899998</v>
      </c>
      <c r="Y29" t="s">
        <v>48</v>
      </c>
      <c r="Z29">
        <v>0.84094804639099996</v>
      </c>
      <c r="AA29" t="s">
        <v>45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48</v>
      </c>
      <c r="AG29">
        <v>16</v>
      </c>
      <c r="AH29">
        <v>-7.9947459619300002E-4</v>
      </c>
      <c r="AI29" t="s">
        <v>48</v>
      </c>
      <c r="AJ29">
        <v>0.91049292761900003</v>
      </c>
      <c r="AK29" t="s">
        <v>49</v>
      </c>
      <c r="AL29">
        <v>0.55631743765300001</v>
      </c>
      <c r="AM29" t="s">
        <v>48</v>
      </c>
      <c r="AN29">
        <v>1.04347826087E-2</v>
      </c>
      <c r="AO29" t="s">
        <v>844</v>
      </c>
      <c r="AP29" t="s">
        <v>845</v>
      </c>
      <c r="AQ29" t="s">
        <v>846</v>
      </c>
      <c r="AR29" t="s">
        <v>744</v>
      </c>
      <c r="AS29">
        <v>4.9565217391299996E-3</v>
      </c>
      <c r="AT29" t="s">
        <v>738</v>
      </c>
    </row>
    <row r="30" spans="1:46" x14ac:dyDescent="0.3">
      <c r="A30" t="s">
        <v>320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45</v>
      </c>
      <c r="K30">
        <v>16554828</v>
      </c>
      <c r="L30" t="s">
        <v>46</v>
      </c>
      <c r="M30">
        <v>882.445392857142</v>
      </c>
      <c r="N30" t="s">
        <v>46</v>
      </c>
      <c r="O30">
        <v>3.01876067467899E-2</v>
      </c>
      <c r="P30" t="s">
        <v>45</v>
      </c>
      <c r="Q30">
        <v>83.543982903376104</v>
      </c>
      <c r="R30" t="s">
        <v>48</v>
      </c>
      <c r="S30">
        <v>0.71630691721299999</v>
      </c>
      <c r="T30">
        <v>0.8</v>
      </c>
      <c r="U30" t="s">
        <v>48</v>
      </c>
      <c r="V30">
        <v>0.77793566759999999</v>
      </c>
      <c r="W30" t="s">
        <v>48</v>
      </c>
      <c r="X30">
        <v>0.66060685704699995</v>
      </c>
      <c r="Y30" t="s">
        <v>48</v>
      </c>
      <c r="Z30">
        <v>0.99998090779100002</v>
      </c>
      <c r="AA30" t="s">
        <v>45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48</v>
      </c>
      <c r="AG30">
        <v>18</v>
      </c>
      <c r="AH30">
        <v>-1.87792463133E-3</v>
      </c>
      <c r="AI30" t="s">
        <v>48</v>
      </c>
      <c r="AJ30">
        <v>0.81524622303500005</v>
      </c>
      <c r="AK30" t="s">
        <v>49</v>
      </c>
      <c r="AL30">
        <v>0.87819688690300002</v>
      </c>
      <c r="AM30" t="s">
        <v>48</v>
      </c>
      <c r="AN30">
        <v>0.01</v>
      </c>
      <c r="AO30" t="s">
        <v>847</v>
      </c>
      <c r="AP30" t="s">
        <v>848</v>
      </c>
      <c r="AQ30" t="s">
        <v>849</v>
      </c>
      <c r="AR30" t="s">
        <v>745</v>
      </c>
      <c r="AS30">
        <v>4.7499999999999999E-3</v>
      </c>
      <c r="AT30" t="s">
        <v>738</v>
      </c>
    </row>
    <row r="31" spans="1:46" x14ac:dyDescent="0.3">
      <c r="A31" t="s">
        <v>323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45</v>
      </c>
      <c r="K31">
        <v>14794255</v>
      </c>
      <c r="L31" t="s">
        <v>46</v>
      </c>
      <c r="M31">
        <v>793.19288839285696</v>
      </c>
      <c r="N31" t="s">
        <v>58</v>
      </c>
      <c r="O31">
        <v>5.5989967966543298E-2</v>
      </c>
      <c r="P31" t="s">
        <v>48</v>
      </c>
      <c r="Q31">
        <v>87.459206444007506</v>
      </c>
      <c r="R31" t="s">
        <v>45</v>
      </c>
      <c r="S31">
        <v>0.90779063802399995</v>
      </c>
      <c r="T31">
        <v>0.8</v>
      </c>
      <c r="U31" t="s">
        <v>45</v>
      </c>
      <c r="V31">
        <v>0.93486773451100003</v>
      </c>
      <c r="W31" t="s">
        <v>45</v>
      </c>
      <c r="X31">
        <v>0.89284773444800003</v>
      </c>
      <c r="Y31" t="s">
        <v>45</v>
      </c>
      <c r="Z31">
        <v>0.95412926422199995</v>
      </c>
      <c r="AA31" t="s">
        <v>45</v>
      </c>
      <c r="AB31">
        <v>1.5910053293699999E-2</v>
      </c>
      <c r="AC31" t="s">
        <v>47</v>
      </c>
      <c r="AD31">
        <v>0</v>
      </c>
      <c r="AE31">
        <v>-6.0834151152499997E-4</v>
      </c>
      <c r="AF31" t="s">
        <v>48</v>
      </c>
      <c r="AG31">
        <v>3</v>
      </c>
      <c r="AH31">
        <v>-6.4423469832499997E-4</v>
      </c>
      <c r="AI31" t="s">
        <v>48</v>
      </c>
      <c r="AJ31">
        <v>0.95760475941500001</v>
      </c>
      <c r="AK31" t="s">
        <v>49</v>
      </c>
      <c r="AL31">
        <v>0.44894999441</v>
      </c>
      <c r="AM31" t="s">
        <v>45</v>
      </c>
      <c r="AN31">
        <v>0.02</v>
      </c>
      <c r="AO31" t="s">
        <v>850</v>
      </c>
      <c r="AQ31" t="s">
        <v>850</v>
      </c>
      <c r="AR31" t="s">
        <v>51</v>
      </c>
      <c r="AS31">
        <v>9.4999999999999998E-3</v>
      </c>
      <c r="AT31" t="s">
        <v>56</v>
      </c>
    </row>
    <row r="32" spans="1:46" x14ac:dyDescent="0.3">
      <c r="A32" t="s">
        <v>325</v>
      </c>
      <c r="B32" t="s">
        <v>64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87</v>
      </c>
      <c r="I32">
        <v>94.461301177999999</v>
      </c>
      <c r="J32" t="s">
        <v>45</v>
      </c>
      <c r="K32">
        <v>15926233</v>
      </c>
      <c r="L32" t="s">
        <v>46</v>
      </c>
      <c r="M32">
        <v>820.68241741071404</v>
      </c>
      <c r="N32" t="s">
        <v>58</v>
      </c>
      <c r="O32">
        <v>3.5198029366132602E-2</v>
      </c>
      <c r="P32" t="s">
        <v>45</v>
      </c>
      <c r="Q32">
        <v>94.295915563926499</v>
      </c>
      <c r="R32" t="s">
        <v>45</v>
      </c>
      <c r="S32">
        <v>0.93013740893899999</v>
      </c>
      <c r="T32">
        <v>0.8</v>
      </c>
      <c r="U32" t="s">
        <v>45</v>
      </c>
      <c r="V32">
        <v>0.95952555694800001</v>
      </c>
      <c r="W32" t="s">
        <v>45</v>
      </c>
      <c r="X32">
        <v>0.90080484408600003</v>
      </c>
      <c r="Y32" t="s">
        <v>45</v>
      </c>
      <c r="Z32">
        <v>0.67793689645199995</v>
      </c>
      <c r="AA32" t="s">
        <v>45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45</v>
      </c>
      <c r="AG32">
        <v>0</v>
      </c>
      <c r="AH32">
        <v>-5.8276846209100001E-4</v>
      </c>
      <c r="AI32" t="s">
        <v>48</v>
      </c>
      <c r="AJ32">
        <v>0.97277347380300005</v>
      </c>
      <c r="AK32" t="s">
        <v>49</v>
      </c>
      <c r="AL32">
        <v>0.41652471387500001</v>
      </c>
      <c r="AM32" t="s">
        <v>45</v>
      </c>
      <c r="AN32">
        <v>2.18181818182E-2</v>
      </c>
      <c r="AO32" t="s">
        <v>851</v>
      </c>
      <c r="AP32" t="s">
        <v>851</v>
      </c>
      <c r="AR32" t="s">
        <v>746</v>
      </c>
      <c r="AS32">
        <v>1.03636363636E-2</v>
      </c>
      <c r="AT32" t="s">
        <v>52</v>
      </c>
    </row>
    <row r="33" spans="1:46" x14ac:dyDescent="0.3">
      <c r="A33" t="s">
        <v>326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45</v>
      </c>
      <c r="K33">
        <v>16649356</v>
      </c>
      <c r="L33" t="s">
        <v>46</v>
      </c>
      <c r="M33">
        <v>884.32124107142795</v>
      </c>
      <c r="N33" t="s">
        <v>46</v>
      </c>
      <c r="O33">
        <v>5.2428246892747603E-2</v>
      </c>
      <c r="P33" t="s">
        <v>48</v>
      </c>
      <c r="Q33">
        <v>81.245101909248305</v>
      </c>
      <c r="R33" t="s">
        <v>48</v>
      </c>
      <c r="S33">
        <v>0.90342217595700003</v>
      </c>
      <c r="T33">
        <v>0.8</v>
      </c>
      <c r="U33" t="s">
        <v>45</v>
      </c>
      <c r="V33">
        <v>0.928859553733</v>
      </c>
      <c r="W33" t="s">
        <v>45</v>
      </c>
      <c r="X33">
        <v>0.88526878112999996</v>
      </c>
      <c r="Y33" t="s">
        <v>45</v>
      </c>
      <c r="Z33">
        <v>0.95412926422199995</v>
      </c>
      <c r="AA33" t="s">
        <v>45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45</v>
      </c>
      <c r="AG33">
        <v>3</v>
      </c>
      <c r="AH33">
        <v>-2.0141251471499999E-4</v>
      </c>
      <c r="AI33" t="s">
        <v>45</v>
      </c>
      <c r="AJ33">
        <v>0.96730720395400005</v>
      </c>
      <c r="AK33" t="s">
        <v>49</v>
      </c>
      <c r="AL33">
        <v>0.35670128176999999</v>
      </c>
      <c r="AM33" t="s">
        <v>45</v>
      </c>
      <c r="AN33">
        <v>5.0000000000000001E-3</v>
      </c>
      <c r="AO33" t="s">
        <v>852</v>
      </c>
      <c r="AP33" t="s">
        <v>853</v>
      </c>
      <c r="AQ33" t="s">
        <v>854</v>
      </c>
      <c r="AR33" t="s">
        <v>747</v>
      </c>
      <c r="AS33">
        <v>2.3749999999999999E-3</v>
      </c>
      <c r="AT33" t="s">
        <v>52</v>
      </c>
    </row>
    <row r="34" spans="1:46" x14ac:dyDescent="0.3">
      <c r="A34" t="s">
        <v>329</v>
      </c>
      <c r="B34" t="s">
        <v>64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45</v>
      </c>
      <c r="K34">
        <v>18845203</v>
      </c>
      <c r="L34" t="s">
        <v>46</v>
      </c>
      <c r="M34">
        <v>988.60008928571403</v>
      </c>
      <c r="N34" t="s">
        <v>46</v>
      </c>
      <c r="O34">
        <v>1.47430442601358E-2</v>
      </c>
      <c r="P34" t="s">
        <v>45</v>
      </c>
      <c r="Q34">
        <v>90.077932894198597</v>
      </c>
      <c r="R34" t="s">
        <v>45</v>
      </c>
      <c r="S34">
        <v>0.82840575157700003</v>
      </c>
      <c r="T34">
        <v>0.8</v>
      </c>
      <c r="U34" t="s">
        <v>45</v>
      </c>
      <c r="V34">
        <v>0.86794975487899995</v>
      </c>
      <c r="W34" t="s">
        <v>45</v>
      </c>
      <c r="X34">
        <v>0.78849326355899996</v>
      </c>
      <c r="Y34" t="s">
        <v>48</v>
      </c>
      <c r="Z34">
        <v>0.99584488300200003</v>
      </c>
      <c r="AA34" t="s">
        <v>45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48</v>
      </c>
      <c r="AG34">
        <v>3</v>
      </c>
      <c r="AH34">
        <v>-1.8174658115000001E-3</v>
      </c>
      <c r="AI34" t="s">
        <v>48</v>
      </c>
      <c r="AJ34">
        <v>0.90781510817400002</v>
      </c>
      <c r="AK34" t="s">
        <v>49</v>
      </c>
      <c r="AL34">
        <v>0.31759756853499999</v>
      </c>
      <c r="AM34" t="s">
        <v>45</v>
      </c>
      <c r="AN34">
        <v>0.01</v>
      </c>
      <c r="AO34" t="s">
        <v>855</v>
      </c>
      <c r="AP34" t="s">
        <v>856</v>
      </c>
      <c r="AQ34" t="s">
        <v>857</v>
      </c>
      <c r="AR34" t="s">
        <v>748</v>
      </c>
      <c r="AS34">
        <v>4.7499999999999999E-3</v>
      </c>
      <c r="AT34" t="s">
        <v>738</v>
      </c>
    </row>
    <row r="35" spans="1:46" x14ac:dyDescent="0.3">
      <c r="A35" t="s">
        <v>332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45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45</v>
      </c>
      <c r="Q35">
        <v>93.307376953013701</v>
      </c>
      <c r="R35" t="s">
        <v>45</v>
      </c>
      <c r="S35">
        <v>0.85949863845399999</v>
      </c>
      <c r="T35">
        <v>0.8</v>
      </c>
      <c r="U35" t="s">
        <v>45</v>
      </c>
      <c r="V35">
        <v>0.89452297164200001</v>
      </c>
      <c r="W35" t="s">
        <v>45</v>
      </c>
      <c r="X35">
        <v>0.83020614647000002</v>
      </c>
      <c r="Y35" t="s">
        <v>45</v>
      </c>
      <c r="Z35">
        <v>0.95412926422199995</v>
      </c>
      <c r="AA35" t="s">
        <v>45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48</v>
      </c>
      <c r="AG35">
        <v>4</v>
      </c>
      <c r="AH35">
        <v>-1.7318426720700001E-3</v>
      </c>
      <c r="AI35" t="s">
        <v>48</v>
      </c>
      <c r="AJ35">
        <v>0.384541002405</v>
      </c>
      <c r="AK35" t="s">
        <v>104</v>
      </c>
      <c r="AL35">
        <v>0.58275711753399995</v>
      </c>
      <c r="AM35" t="s">
        <v>48</v>
      </c>
      <c r="AN35">
        <v>1.26315789474E-2</v>
      </c>
      <c r="AO35" t="s">
        <v>858</v>
      </c>
      <c r="AP35" t="s">
        <v>858</v>
      </c>
      <c r="AR35" t="s">
        <v>749</v>
      </c>
      <c r="AS35">
        <v>6.0000000000000001E-3</v>
      </c>
      <c r="AT35" t="s">
        <v>52</v>
      </c>
    </row>
    <row r="36" spans="1:46" x14ac:dyDescent="0.3">
      <c r="A36" t="s">
        <v>335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45</v>
      </c>
      <c r="K36">
        <v>36080266</v>
      </c>
      <c r="L36" t="s">
        <v>46</v>
      </c>
      <c r="M36">
        <v>1546.84996710526</v>
      </c>
      <c r="N36" t="s">
        <v>135</v>
      </c>
      <c r="O36">
        <v>2.4282657184545399E-2</v>
      </c>
      <c r="P36" t="s">
        <v>45</v>
      </c>
      <c r="Q36">
        <v>82.282013008081506</v>
      </c>
      <c r="R36" t="s">
        <v>48</v>
      </c>
      <c r="S36">
        <v>0.93167911030899997</v>
      </c>
      <c r="T36">
        <v>0.85</v>
      </c>
      <c r="U36" t="s">
        <v>45</v>
      </c>
      <c r="V36">
        <v>0.94868319540699997</v>
      </c>
      <c r="W36" t="s">
        <v>45</v>
      </c>
      <c r="X36">
        <v>0.91267941280300002</v>
      </c>
      <c r="Y36" t="s">
        <v>45</v>
      </c>
      <c r="Z36">
        <v>0.84094804639099996</v>
      </c>
      <c r="AA36" t="s">
        <v>45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45</v>
      </c>
      <c r="AG36">
        <v>0</v>
      </c>
      <c r="AH36">
        <v>-4.7645564650299998E-4</v>
      </c>
      <c r="AI36" t="s">
        <v>45</v>
      </c>
      <c r="AJ36">
        <v>0.97696782501500001</v>
      </c>
      <c r="AK36" t="s">
        <v>49</v>
      </c>
      <c r="AL36">
        <v>0.22071179088099999</v>
      </c>
      <c r="AM36" t="s">
        <v>45</v>
      </c>
      <c r="AN36">
        <v>0.02</v>
      </c>
      <c r="AO36" t="s">
        <v>859</v>
      </c>
      <c r="AQ36" t="s">
        <v>859</v>
      </c>
      <c r="AR36" t="s">
        <v>750</v>
      </c>
      <c r="AS36">
        <v>9.4999999999999998E-3</v>
      </c>
      <c r="AT36" t="s">
        <v>738</v>
      </c>
    </row>
    <row r="37" spans="1:46" x14ac:dyDescent="0.3">
      <c r="A37" t="s">
        <v>337</v>
      </c>
      <c r="B37" t="s">
        <v>64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45</v>
      </c>
      <c r="K37">
        <v>22186253</v>
      </c>
      <c r="L37" t="s">
        <v>46</v>
      </c>
      <c r="M37">
        <v>1157.17949553571</v>
      </c>
      <c r="N37" t="s">
        <v>49</v>
      </c>
      <c r="O37">
        <v>1.7088378627943501E-2</v>
      </c>
      <c r="P37" t="s">
        <v>45</v>
      </c>
      <c r="Q37">
        <v>89.044571821535001</v>
      </c>
      <c r="R37" t="s">
        <v>45</v>
      </c>
      <c r="S37">
        <v>0.79384733493000004</v>
      </c>
      <c r="T37">
        <v>0.8</v>
      </c>
      <c r="U37" t="s">
        <v>48</v>
      </c>
      <c r="V37">
        <v>0.83769467486799998</v>
      </c>
      <c r="W37" t="s">
        <v>45</v>
      </c>
      <c r="X37">
        <v>0.74847545794100001</v>
      </c>
      <c r="Y37" t="s">
        <v>48</v>
      </c>
      <c r="Z37">
        <v>0.99584488300200003</v>
      </c>
      <c r="AA37" t="s">
        <v>45</v>
      </c>
      <c r="AB37" s="2">
        <v>2.34831246346E-15</v>
      </c>
      <c r="AC37" t="s">
        <v>47</v>
      </c>
      <c r="AD37">
        <v>0</v>
      </c>
      <c r="AE37">
        <v>-2.7450017281499999E-3</v>
      </c>
      <c r="AF37" t="s">
        <v>48</v>
      </c>
      <c r="AG37">
        <v>7</v>
      </c>
      <c r="AH37">
        <v>-2.1183659119200001E-3</v>
      </c>
      <c r="AI37" t="s">
        <v>48</v>
      </c>
      <c r="AJ37">
        <v>0.88435884148599997</v>
      </c>
      <c r="AK37" t="s">
        <v>49</v>
      </c>
      <c r="AL37">
        <v>0.30140867929300003</v>
      </c>
      <c r="AM37" t="s">
        <v>45</v>
      </c>
      <c r="AN37">
        <v>1.09090909091E-2</v>
      </c>
      <c r="AO37" t="s">
        <v>856</v>
      </c>
      <c r="AP37" t="s">
        <v>856</v>
      </c>
      <c r="AR37" t="s">
        <v>751</v>
      </c>
      <c r="AS37">
        <v>5.1818181818200004E-3</v>
      </c>
      <c r="AT37" t="s">
        <v>738</v>
      </c>
    </row>
    <row r="38" spans="1:46" x14ac:dyDescent="0.3">
      <c r="A38" t="s">
        <v>339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45</v>
      </c>
      <c r="K38">
        <v>28700881</v>
      </c>
      <c r="L38" t="s">
        <v>46</v>
      </c>
      <c r="M38">
        <v>1177.6317796052599</v>
      </c>
      <c r="N38" t="s">
        <v>46</v>
      </c>
      <c r="O38">
        <v>1.6157942223825099E-2</v>
      </c>
      <c r="P38" t="s">
        <v>45</v>
      </c>
      <c r="Q38">
        <v>92.532064379671894</v>
      </c>
      <c r="R38" t="s">
        <v>45</v>
      </c>
      <c r="S38">
        <v>0.96191020509500003</v>
      </c>
      <c r="T38">
        <v>0.85</v>
      </c>
      <c r="U38" t="s">
        <v>45</v>
      </c>
      <c r="V38">
        <v>0.97249603685200003</v>
      </c>
      <c r="W38" t="s">
        <v>45</v>
      </c>
      <c r="X38">
        <v>0.95081639061900003</v>
      </c>
      <c r="Y38" t="s">
        <v>45</v>
      </c>
      <c r="Z38">
        <v>0.84094804639099996</v>
      </c>
      <c r="AA38" t="s">
        <v>45</v>
      </c>
      <c r="AB38">
        <v>1.09164098626E-2</v>
      </c>
      <c r="AC38" t="s">
        <v>47</v>
      </c>
      <c r="AD38">
        <v>0</v>
      </c>
      <c r="AE38">
        <v>-3.43805774314E-4</v>
      </c>
      <c r="AF38" t="s">
        <v>45</v>
      </c>
      <c r="AG38">
        <v>0</v>
      </c>
      <c r="AH38">
        <v>-2.89088071282E-4</v>
      </c>
      <c r="AI38" t="s">
        <v>45</v>
      </c>
      <c r="AJ38">
        <v>0.97191020024800001</v>
      </c>
      <c r="AK38" t="s">
        <v>49</v>
      </c>
      <c r="AL38">
        <v>0.30879135273699998</v>
      </c>
      <c r="AM38" t="s">
        <v>45</v>
      </c>
      <c r="AN38">
        <v>0.02</v>
      </c>
      <c r="AO38" t="s">
        <v>54</v>
      </c>
      <c r="AP38" t="s">
        <v>55</v>
      </c>
      <c r="AQ38" t="s">
        <v>55</v>
      </c>
      <c r="AR38" t="s">
        <v>752</v>
      </c>
      <c r="AS38">
        <v>9.4999999999999998E-3</v>
      </c>
      <c r="AT38" t="s">
        <v>52</v>
      </c>
    </row>
    <row r="39" spans="1:46" x14ac:dyDescent="0.3">
      <c r="A39" t="s">
        <v>340</v>
      </c>
      <c r="B39" t="s">
        <v>64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45</v>
      </c>
      <c r="K39">
        <v>26337766</v>
      </c>
      <c r="L39" t="s">
        <v>46</v>
      </c>
      <c r="M39">
        <v>1071.9867894736799</v>
      </c>
      <c r="N39" t="s">
        <v>58</v>
      </c>
      <c r="O39">
        <v>2.7519368619831699E-2</v>
      </c>
      <c r="P39" t="s">
        <v>45</v>
      </c>
      <c r="Q39">
        <v>93.383587034691203</v>
      </c>
      <c r="R39" t="s">
        <v>45</v>
      </c>
      <c r="S39">
        <v>0.958369935688</v>
      </c>
      <c r="T39">
        <v>0.85</v>
      </c>
      <c r="U39" t="s">
        <v>45</v>
      </c>
      <c r="V39">
        <v>0.965401230562</v>
      </c>
      <c r="W39" t="s">
        <v>45</v>
      </c>
      <c r="X39">
        <v>0.95150865566999998</v>
      </c>
      <c r="Y39" t="s">
        <v>45</v>
      </c>
      <c r="Z39">
        <v>0.95412926422199995</v>
      </c>
      <c r="AA39" t="s">
        <v>45</v>
      </c>
      <c r="AB39">
        <v>0.49155698406499998</v>
      </c>
      <c r="AC39" t="s">
        <v>47</v>
      </c>
      <c r="AD39">
        <v>0</v>
      </c>
      <c r="AE39">
        <v>-6.7450073374999996E-4</v>
      </c>
      <c r="AF39" t="s">
        <v>48</v>
      </c>
      <c r="AG39">
        <v>0</v>
      </c>
      <c r="AH39">
        <v>-1.4208527627600001E-4</v>
      </c>
      <c r="AI39" t="s">
        <v>45</v>
      </c>
      <c r="AJ39">
        <v>0.96730649061100005</v>
      </c>
      <c r="AK39" t="s">
        <v>49</v>
      </c>
      <c r="AL39">
        <v>0.38296889412700003</v>
      </c>
      <c r="AM39" t="s">
        <v>45</v>
      </c>
      <c r="AN39">
        <v>0.02</v>
      </c>
      <c r="AO39" t="s">
        <v>860</v>
      </c>
      <c r="AQ39" t="s">
        <v>860</v>
      </c>
      <c r="AR39" t="s">
        <v>753</v>
      </c>
      <c r="AS39">
        <v>9.4999999999999998E-3</v>
      </c>
      <c r="AT39" t="s">
        <v>738</v>
      </c>
    </row>
    <row r="40" spans="1:46" x14ac:dyDescent="0.3">
      <c r="A40" t="s">
        <v>342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45</v>
      </c>
      <c r="K40">
        <v>17224632</v>
      </c>
      <c r="L40" t="s">
        <v>46</v>
      </c>
      <c r="M40">
        <v>896.33468303571397</v>
      </c>
      <c r="N40" t="s">
        <v>46</v>
      </c>
      <c r="O40">
        <v>6.8341518424528999E-2</v>
      </c>
      <c r="P40" t="s">
        <v>48</v>
      </c>
      <c r="Q40">
        <v>91.270898877565998</v>
      </c>
      <c r="R40" t="s">
        <v>45</v>
      </c>
      <c r="S40">
        <v>0.85166343419900004</v>
      </c>
      <c r="T40">
        <v>0.8</v>
      </c>
      <c r="U40" t="s">
        <v>45</v>
      </c>
      <c r="V40">
        <v>0.88172920152199996</v>
      </c>
      <c r="W40" t="s">
        <v>45</v>
      </c>
      <c r="X40">
        <v>0.81997971131299996</v>
      </c>
      <c r="Y40" t="s">
        <v>45</v>
      </c>
      <c r="Z40">
        <v>0.95412926422199995</v>
      </c>
      <c r="AA40" t="s">
        <v>45</v>
      </c>
      <c r="AB40" s="2">
        <v>2.2205149087400001E-10</v>
      </c>
      <c r="AC40" t="s">
        <v>47</v>
      </c>
      <c r="AD40">
        <v>0</v>
      </c>
      <c r="AE40">
        <v>-2.2033179398000002E-3</v>
      </c>
      <c r="AF40" t="s">
        <v>48</v>
      </c>
      <c r="AG40">
        <v>5</v>
      </c>
      <c r="AH40">
        <v>-2.1469335102999999E-3</v>
      </c>
      <c r="AI40" t="s">
        <v>48</v>
      </c>
      <c r="AJ40">
        <v>0.92989046151999999</v>
      </c>
      <c r="AK40" t="s">
        <v>49</v>
      </c>
      <c r="AL40">
        <v>0.49390435878200001</v>
      </c>
      <c r="AM40" t="s">
        <v>45</v>
      </c>
      <c r="AN40">
        <v>0.01</v>
      </c>
      <c r="AO40" t="s">
        <v>54</v>
      </c>
      <c r="AP40" t="s">
        <v>55</v>
      </c>
      <c r="AQ40" t="s">
        <v>55</v>
      </c>
      <c r="AR40" t="s">
        <v>754</v>
      </c>
      <c r="AS40">
        <v>4.7499999999999999E-3</v>
      </c>
      <c r="AT40" t="s">
        <v>52</v>
      </c>
    </row>
    <row r="41" spans="1:46" x14ac:dyDescent="0.3">
      <c r="A41" t="s">
        <v>345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45</v>
      </c>
      <c r="K41">
        <v>14841878</v>
      </c>
      <c r="L41" t="s">
        <v>46</v>
      </c>
      <c r="M41">
        <v>771.50681696428501</v>
      </c>
      <c r="N41" t="s">
        <v>58</v>
      </c>
      <c r="O41">
        <v>3.9880452592557999E-2</v>
      </c>
      <c r="P41" t="s">
        <v>45</v>
      </c>
      <c r="Q41">
        <v>87.186130714912906</v>
      </c>
      <c r="R41" t="s">
        <v>45</v>
      </c>
      <c r="S41">
        <v>0.93626684444099995</v>
      </c>
      <c r="T41">
        <v>0.8</v>
      </c>
      <c r="U41" t="s">
        <v>45</v>
      </c>
      <c r="V41">
        <v>0.950581526121</v>
      </c>
      <c r="W41" t="s">
        <v>45</v>
      </c>
      <c r="X41">
        <v>0.92140197679000002</v>
      </c>
      <c r="Y41" t="s">
        <v>45</v>
      </c>
      <c r="Z41">
        <v>0.95412926422199995</v>
      </c>
      <c r="AA41" t="s">
        <v>45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45</v>
      </c>
      <c r="AG41">
        <v>0</v>
      </c>
      <c r="AH41">
        <v>-4.63361784189E-4</v>
      </c>
      <c r="AI41" t="s">
        <v>45</v>
      </c>
      <c r="AJ41">
        <v>0.97336691488799998</v>
      </c>
      <c r="AK41" t="s">
        <v>49</v>
      </c>
      <c r="AL41">
        <v>0.16948443382200001</v>
      </c>
      <c r="AM41" t="s">
        <v>45</v>
      </c>
      <c r="AN41">
        <v>5.0000000000000001E-3</v>
      </c>
      <c r="AO41" t="s">
        <v>861</v>
      </c>
      <c r="AP41" t="s">
        <v>861</v>
      </c>
      <c r="AR41" t="s">
        <v>755</v>
      </c>
      <c r="AS41">
        <v>2.3749999999999999E-3</v>
      </c>
      <c r="AT41" t="s">
        <v>52</v>
      </c>
    </row>
    <row r="42" spans="1:46" x14ac:dyDescent="0.3">
      <c r="A42" t="s">
        <v>347</v>
      </c>
      <c r="B42" t="s">
        <v>64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45</v>
      </c>
      <c r="K42">
        <v>4116334</v>
      </c>
      <c r="L42" t="s">
        <v>46</v>
      </c>
      <c r="M42">
        <v>164.41471381578901</v>
      </c>
      <c r="N42" t="s">
        <v>58</v>
      </c>
      <c r="O42">
        <v>5.71225242215785E-2</v>
      </c>
      <c r="P42" t="s">
        <v>48</v>
      </c>
      <c r="Q42">
        <v>97.318151921873707</v>
      </c>
      <c r="R42" t="s">
        <v>45</v>
      </c>
      <c r="S42">
        <v>0.95813201255000002</v>
      </c>
      <c r="T42">
        <v>0.85</v>
      </c>
      <c r="U42" t="s">
        <v>45</v>
      </c>
      <c r="V42">
        <v>0.97251262247799997</v>
      </c>
      <c r="W42" t="s">
        <v>45</v>
      </c>
      <c r="X42">
        <v>0.952689015679</v>
      </c>
      <c r="Y42" t="s">
        <v>45</v>
      </c>
      <c r="Z42">
        <v>0.95412926422199995</v>
      </c>
      <c r="AA42" t="s">
        <v>45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45</v>
      </c>
      <c r="AG42">
        <v>0</v>
      </c>
      <c r="AH42">
        <v>-1.18785206845E-4</v>
      </c>
      <c r="AI42" t="s">
        <v>45</v>
      </c>
      <c r="AJ42">
        <v>0.86918384173899998</v>
      </c>
      <c r="AK42" t="s">
        <v>49</v>
      </c>
      <c r="AL42">
        <v>0.47353729322299998</v>
      </c>
      <c r="AM42" t="s">
        <v>45</v>
      </c>
      <c r="AN42">
        <v>0.02</v>
      </c>
      <c r="AO42" t="s">
        <v>862</v>
      </c>
      <c r="AP42" t="s">
        <v>862</v>
      </c>
      <c r="AR42" t="s">
        <v>756</v>
      </c>
      <c r="AS42">
        <v>9.4999999999999998E-3</v>
      </c>
      <c r="AT42" t="s">
        <v>52</v>
      </c>
    </row>
    <row r="43" spans="1:46" x14ac:dyDescent="0.3">
      <c r="A43" t="s">
        <v>348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45</v>
      </c>
      <c r="K43">
        <v>33656164</v>
      </c>
      <c r="L43" t="s">
        <v>46</v>
      </c>
      <c r="M43">
        <v>1420.36572039473</v>
      </c>
      <c r="N43" t="s">
        <v>65</v>
      </c>
      <c r="O43">
        <v>2.9215422878842E-2</v>
      </c>
      <c r="P43" t="s">
        <v>45</v>
      </c>
      <c r="Q43">
        <v>86.060583348841206</v>
      </c>
      <c r="R43" t="s">
        <v>45</v>
      </c>
      <c r="S43">
        <v>0.94126879530999996</v>
      </c>
      <c r="T43">
        <v>0.85</v>
      </c>
      <c r="U43" t="s">
        <v>45</v>
      </c>
      <c r="V43">
        <v>0.95638742430699997</v>
      </c>
      <c r="W43" t="s">
        <v>45</v>
      </c>
      <c r="X43">
        <v>0.92494660096500003</v>
      </c>
      <c r="Y43" t="s">
        <v>45</v>
      </c>
      <c r="Z43">
        <v>0.95412926422199995</v>
      </c>
      <c r="AA43" t="s">
        <v>45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48</v>
      </c>
      <c r="AG43">
        <v>0</v>
      </c>
      <c r="AH43">
        <v>-6.0526962978999996E-4</v>
      </c>
      <c r="AI43" t="s">
        <v>48</v>
      </c>
      <c r="AJ43">
        <v>0.97177515536199999</v>
      </c>
      <c r="AK43" t="s">
        <v>49</v>
      </c>
      <c r="AL43">
        <v>0.32902848944599999</v>
      </c>
      <c r="AM43" t="s">
        <v>45</v>
      </c>
      <c r="AN43">
        <v>0.02</v>
      </c>
      <c r="AO43" t="s">
        <v>54</v>
      </c>
      <c r="AP43" t="s">
        <v>55</v>
      </c>
      <c r="AQ43" t="s">
        <v>55</v>
      </c>
      <c r="AR43" t="s">
        <v>757</v>
      </c>
      <c r="AS43">
        <v>9.4999999999999998E-3</v>
      </c>
      <c r="AT43" t="s">
        <v>738</v>
      </c>
    </row>
    <row r="44" spans="1:46" x14ac:dyDescent="0.3">
      <c r="A44" t="s">
        <v>350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45</v>
      </c>
      <c r="K44">
        <v>20688072</v>
      </c>
      <c r="L44" t="s">
        <v>46</v>
      </c>
      <c r="M44">
        <v>1090.2055535714201</v>
      </c>
      <c r="N44" t="s">
        <v>49</v>
      </c>
      <c r="O44">
        <v>2.9888232021926898E-2</v>
      </c>
      <c r="P44" t="s">
        <v>45</v>
      </c>
      <c r="Q44">
        <v>89.721683871565503</v>
      </c>
      <c r="R44" t="s">
        <v>45</v>
      </c>
      <c r="S44">
        <v>0.92458208987099999</v>
      </c>
      <c r="T44">
        <v>0.8</v>
      </c>
      <c r="U44" t="s">
        <v>45</v>
      </c>
      <c r="V44">
        <v>0.94568218212199995</v>
      </c>
      <c r="W44" t="s">
        <v>45</v>
      </c>
      <c r="X44">
        <v>0.901987464209</v>
      </c>
      <c r="Y44" t="s">
        <v>45</v>
      </c>
      <c r="Z44">
        <v>0.84094804639099996</v>
      </c>
      <c r="AA44" t="s">
        <v>45</v>
      </c>
      <c r="AB44" s="2">
        <v>4.8432465270500001E-13</v>
      </c>
      <c r="AC44" t="s">
        <v>47</v>
      </c>
      <c r="AD44">
        <v>0</v>
      </c>
      <c r="AE44">
        <v>-5.1215268614999998E-4</v>
      </c>
      <c r="AF44" t="s">
        <v>48</v>
      </c>
      <c r="AG44">
        <v>0</v>
      </c>
      <c r="AH44">
        <v>-9.0331820937199995E-4</v>
      </c>
      <c r="AI44" t="s">
        <v>48</v>
      </c>
      <c r="AJ44">
        <v>0.98423714882699997</v>
      </c>
      <c r="AK44" t="s">
        <v>49</v>
      </c>
      <c r="AL44">
        <v>0.232513709022</v>
      </c>
      <c r="AM44" t="s">
        <v>45</v>
      </c>
      <c r="AN44">
        <v>2.18181818182E-2</v>
      </c>
      <c r="AO44" t="s">
        <v>54</v>
      </c>
      <c r="AP44" t="s">
        <v>55</v>
      </c>
      <c r="AQ44" t="s">
        <v>55</v>
      </c>
      <c r="AR44" t="s">
        <v>758</v>
      </c>
      <c r="AS44">
        <v>1.03636363636E-2</v>
      </c>
      <c r="AT44" t="s">
        <v>52</v>
      </c>
    </row>
    <row r="45" spans="1:46" x14ac:dyDescent="0.3">
      <c r="A45" t="s">
        <v>352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45</v>
      </c>
      <c r="K45">
        <v>29237117</v>
      </c>
      <c r="L45" t="s">
        <v>46</v>
      </c>
      <c r="M45">
        <v>1200.3220789473601</v>
      </c>
      <c r="N45" t="s">
        <v>49</v>
      </c>
      <c r="O45">
        <v>4.9362360031693503E-2</v>
      </c>
      <c r="P45" t="s">
        <v>45</v>
      </c>
      <c r="Q45">
        <v>92.600074605768796</v>
      </c>
      <c r="R45" t="s">
        <v>45</v>
      </c>
      <c r="S45">
        <v>0.95683616735099997</v>
      </c>
      <c r="T45">
        <v>0.85</v>
      </c>
      <c r="U45" t="s">
        <v>45</v>
      </c>
      <c r="V45">
        <v>0.97022034377300004</v>
      </c>
      <c r="W45" t="s">
        <v>45</v>
      </c>
      <c r="X45">
        <v>0.94333299688899996</v>
      </c>
      <c r="Y45" t="s">
        <v>45</v>
      </c>
      <c r="Z45">
        <v>0.84094804639099996</v>
      </c>
      <c r="AA45" t="s">
        <v>45</v>
      </c>
      <c r="AB45">
        <v>5.89449115866E-3</v>
      </c>
      <c r="AC45" t="s">
        <v>47</v>
      </c>
      <c r="AD45">
        <v>0</v>
      </c>
      <c r="AE45">
        <v>-3.9203151299800002E-4</v>
      </c>
      <c r="AF45" t="s">
        <v>45</v>
      </c>
      <c r="AG45">
        <v>0</v>
      </c>
      <c r="AH45">
        <v>-4.03437791589E-4</v>
      </c>
      <c r="AI45" t="s">
        <v>45</v>
      </c>
      <c r="AJ45">
        <v>0.96423423007099995</v>
      </c>
      <c r="AK45" t="s">
        <v>49</v>
      </c>
      <c r="AL45">
        <v>0.37126612314200003</v>
      </c>
      <c r="AM45" t="s">
        <v>45</v>
      </c>
      <c r="AN45">
        <v>0.02</v>
      </c>
      <c r="AO45" t="s">
        <v>54</v>
      </c>
      <c r="AP45" t="s">
        <v>55</v>
      </c>
      <c r="AQ45" t="s">
        <v>55</v>
      </c>
      <c r="AR45" t="s">
        <v>759</v>
      </c>
      <c r="AS45">
        <v>9.4999999999999998E-3</v>
      </c>
      <c r="AT45" t="s">
        <v>738</v>
      </c>
    </row>
    <row r="46" spans="1:46" x14ac:dyDescent="0.3">
      <c r="A46" t="s">
        <v>354</v>
      </c>
      <c r="B46" t="s">
        <v>64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45</v>
      </c>
      <c r="K46">
        <v>33452889</v>
      </c>
      <c r="L46" t="s">
        <v>46</v>
      </c>
      <c r="M46">
        <v>1376.6665394736799</v>
      </c>
      <c r="N46" t="s">
        <v>49</v>
      </c>
      <c r="O46">
        <v>3.2357493439074597E-2</v>
      </c>
      <c r="P46" t="s">
        <v>45</v>
      </c>
      <c r="Q46">
        <v>90.459541148581906</v>
      </c>
      <c r="R46" t="s">
        <v>45</v>
      </c>
      <c r="S46">
        <v>0.94491075781800005</v>
      </c>
      <c r="T46">
        <v>0.85</v>
      </c>
      <c r="U46" t="s">
        <v>45</v>
      </c>
      <c r="V46">
        <v>0.96108769519600001</v>
      </c>
      <c r="W46" t="s">
        <v>45</v>
      </c>
      <c r="X46">
        <v>0.92874100888599997</v>
      </c>
      <c r="Y46" t="s">
        <v>45</v>
      </c>
      <c r="Z46">
        <v>0.84094804639099996</v>
      </c>
      <c r="AA46" t="s">
        <v>45</v>
      </c>
      <c r="AB46" s="2">
        <v>5.3188896352899998E-5</v>
      </c>
      <c r="AC46" t="s">
        <v>47</v>
      </c>
      <c r="AD46">
        <v>0</v>
      </c>
      <c r="AE46">
        <v>-4.8486735940200001E-4</v>
      </c>
      <c r="AF46" t="s">
        <v>45</v>
      </c>
      <c r="AG46">
        <v>0</v>
      </c>
      <c r="AH46">
        <v>-4.4494887300900002E-4</v>
      </c>
      <c r="AI46" t="s">
        <v>45</v>
      </c>
      <c r="AJ46">
        <v>0.95799785782299995</v>
      </c>
      <c r="AK46" t="s">
        <v>49</v>
      </c>
      <c r="AL46">
        <v>0.37914985546500002</v>
      </c>
      <c r="AM46" t="s">
        <v>45</v>
      </c>
      <c r="AN46">
        <v>0.02</v>
      </c>
      <c r="AO46" t="s">
        <v>54</v>
      </c>
      <c r="AP46" t="s">
        <v>55</v>
      </c>
      <c r="AQ46" t="s">
        <v>55</v>
      </c>
      <c r="AR46" t="s">
        <v>760</v>
      </c>
      <c r="AS46">
        <v>9.4999999999999998E-3</v>
      </c>
      <c r="AT46" t="s">
        <v>52</v>
      </c>
    </row>
    <row r="47" spans="1:46" x14ac:dyDescent="0.3">
      <c r="A47" t="s">
        <v>355</v>
      </c>
      <c r="B47" t="s">
        <v>64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48</v>
      </c>
      <c r="K47">
        <v>3140165</v>
      </c>
      <c r="L47" t="s">
        <v>46</v>
      </c>
      <c r="M47">
        <v>125.911801569888</v>
      </c>
      <c r="N47" t="s">
        <v>58</v>
      </c>
      <c r="O47">
        <v>0.11337794687475999</v>
      </c>
      <c r="P47" t="s">
        <v>48</v>
      </c>
      <c r="Q47">
        <v>14.429727553367799</v>
      </c>
      <c r="R47" t="s">
        <v>48</v>
      </c>
      <c r="S47">
        <v>0.53706620574700004</v>
      </c>
      <c r="T47">
        <v>0.7</v>
      </c>
      <c r="U47" t="s">
        <v>48</v>
      </c>
      <c r="V47">
        <v>0.38184628132600001</v>
      </c>
      <c r="W47" t="s">
        <v>48</v>
      </c>
      <c r="X47">
        <v>0.68019644827600001</v>
      </c>
      <c r="Y47" t="s">
        <v>48</v>
      </c>
      <c r="Z47">
        <v>0.358420132025</v>
      </c>
      <c r="AA47" t="s">
        <v>45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48</v>
      </c>
      <c r="AG47">
        <v>25</v>
      </c>
      <c r="AH47">
        <v>-3.3966838591999999E-3</v>
      </c>
      <c r="AI47" t="s">
        <v>48</v>
      </c>
      <c r="AJ47">
        <v>0.96205135717400003</v>
      </c>
      <c r="AK47" t="s">
        <v>49</v>
      </c>
      <c r="AL47">
        <v>0.171769290927</v>
      </c>
      <c r="AM47" t="s">
        <v>45</v>
      </c>
      <c r="AN47">
        <v>1.09090909091E-2</v>
      </c>
      <c r="AO47" t="s">
        <v>863</v>
      </c>
      <c r="AQ47" t="s">
        <v>863</v>
      </c>
      <c r="AR47" t="s">
        <v>761</v>
      </c>
      <c r="AS47">
        <v>5.1818181818200004E-3</v>
      </c>
      <c r="AT47" t="s">
        <v>52</v>
      </c>
    </row>
    <row r="48" spans="1:46" x14ac:dyDescent="0.3">
      <c r="A48" t="s">
        <v>356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45</v>
      </c>
      <c r="K48">
        <v>29948630</v>
      </c>
      <c r="L48" t="s">
        <v>46</v>
      </c>
      <c r="M48">
        <v>1238.42921710526</v>
      </c>
      <c r="N48" t="s">
        <v>49</v>
      </c>
      <c r="O48">
        <v>1.7269436109054799E-2</v>
      </c>
      <c r="P48" t="s">
        <v>45</v>
      </c>
      <c r="Q48">
        <v>91.830523001407201</v>
      </c>
      <c r="R48" t="s">
        <v>45</v>
      </c>
      <c r="S48">
        <v>0.96082352673500004</v>
      </c>
      <c r="T48">
        <v>0.85</v>
      </c>
      <c r="U48" t="s">
        <v>45</v>
      </c>
      <c r="V48">
        <v>0.97249161870400003</v>
      </c>
      <c r="W48" t="s">
        <v>45</v>
      </c>
      <c r="X48">
        <v>0.94905475720700005</v>
      </c>
      <c r="Y48" t="s">
        <v>45</v>
      </c>
      <c r="Z48">
        <v>0.84094804639099996</v>
      </c>
      <c r="AA48" t="s">
        <v>45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45</v>
      </c>
      <c r="AG48">
        <v>0</v>
      </c>
      <c r="AH48">
        <v>-3.7742737008400002E-4</v>
      </c>
      <c r="AI48" t="s">
        <v>45</v>
      </c>
      <c r="AJ48">
        <v>0.97562733253599998</v>
      </c>
      <c r="AK48" t="s">
        <v>49</v>
      </c>
      <c r="AL48">
        <v>0.30556170144599998</v>
      </c>
      <c r="AM48" t="s">
        <v>45</v>
      </c>
      <c r="AN48">
        <v>0.02</v>
      </c>
      <c r="AO48" t="s">
        <v>54</v>
      </c>
      <c r="AP48" t="s">
        <v>55</v>
      </c>
      <c r="AQ48" t="s">
        <v>55</v>
      </c>
      <c r="AR48" t="s">
        <v>762</v>
      </c>
      <c r="AS48">
        <v>9.4999999999999998E-3</v>
      </c>
      <c r="AT48" t="s">
        <v>738</v>
      </c>
    </row>
    <row r="49" spans="1:46" x14ac:dyDescent="0.3">
      <c r="A49" t="s">
        <v>357</v>
      </c>
      <c r="B49" t="s">
        <v>64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45</v>
      </c>
      <c r="K49">
        <v>20774323</v>
      </c>
      <c r="L49" t="s">
        <v>46</v>
      </c>
      <c r="M49">
        <v>847.123628289473</v>
      </c>
      <c r="N49" t="s">
        <v>58</v>
      </c>
      <c r="O49">
        <v>9.35486019709377E-2</v>
      </c>
      <c r="P49" t="s">
        <v>48</v>
      </c>
      <c r="Q49">
        <v>85.944248862888898</v>
      </c>
      <c r="R49" t="s">
        <v>45</v>
      </c>
      <c r="S49">
        <v>0.92414179126899998</v>
      </c>
      <c r="T49">
        <v>0.85</v>
      </c>
      <c r="U49" t="s">
        <v>45</v>
      </c>
      <c r="V49">
        <v>0.93170939593699997</v>
      </c>
      <c r="W49" t="s">
        <v>45</v>
      </c>
      <c r="X49">
        <v>0.91686486758999997</v>
      </c>
      <c r="Y49" t="s">
        <v>45</v>
      </c>
      <c r="Z49">
        <v>0.99584488300200003</v>
      </c>
      <c r="AA49" t="s">
        <v>45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48</v>
      </c>
      <c r="AG49">
        <v>0</v>
      </c>
      <c r="AH49">
        <v>-4.8486055418100002E-4</v>
      </c>
      <c r="AI49" t="s">
        <v>45</v>
      </c>
      <c r="AJ49">
        <v>0.96143185989699997</v>
      </c>
      <c r="AK49" t="s">
        <v>49</v>
      </c>
      <c r="AL49">
        <v>0.40967076573599998</v>
      </c>
      <c r="AM49" t="s">
        <v>45</v>
      </c>
      <c r="AN49">
        <v>0.02</v>
      </c>
      <c r="AO49" t="s">
        <v>864</v>
      </c>
      <c r="AP49" t="s">
        <v>864</v>
      </c>
      <c r="AR49" t="s">
        <v>763</v>
      </c>
      <c r="AS49">
        <v>9.4999999999999998E-3</v>
      </c>
      <c r="AT49" t="s">
        <v>52</v>
      </c>
    </row>
    <row r="50" spans="1:46" x14ac:dyDescent="0.3">
      <c r="A50" t="s">
        <v>358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45</v>
      </c>
      <c r="K50">
        <v>33587117</v>
      </c>
      <c r="L50" t="s">
        <v>46</v>
      </c>
      <c r="M50">
        <v>1405.61957236842</v>
      </c>
      <c r="N50" t="s">
        <v>65</v>
      </c>
      <c r="O50">
        <v>2.63052269975616E-2</v>
      </c>
      <c r="P50" t="s">
        <v>45</v>
      </c>
      <c r="Q50">
        <v>88.418640785844801</v>
      </c>
      <c r="R50" t="s">
        <v>45</v>
      </c>
      <c r="S50">
        <v>0.94466385444900003</v>
      </c>
      <c r="T50">
        <v>0.85</v>
      </c>
      <c r="U50" t="s">
        <v>45</v>
      </c>
      <c r="V50">
        <v>0.958525696624</v>
      </c>
      <c r="W50" t="s">
        <v>45</v>
      </c>
      <c r="X50">
        <v>0.92962369668900002</v>
      </c>
      <c r="Y50" t="s">
        <v>45</v>
      </c>
      <c r="Z50">
        <v>0.84094804639099996</v>
      </c>
      <c r="AA50" t="s">
        <v>45</v>
      </c>
      <c r="AB50">
        <v>1.5345570618200001E-3</v>
      </c>
      <c r="AC50" t="s">
        <v>47</v>
      </c>
      <c r="AD50">
        <v>0</v>
      </c>
      <c r="AE50">
        <v>-5.6187589158500004E-4</v>
      </c>
      <c r="AF50" t="s">
        <v>48</v>
      </c>
      <c r="AG50">
        <v>0</v>
      </c>
      <c r="AH50">
        <v>-5.0146072563899996E-4</v>
      </c>
      <c r="AI50" t="s">
        <v>48</v>
      </c>
      <c r="AJ50">
        <v>0.97571235423400005</v>
      </c>
      <c r="AK50" t="s">
        <v>49</v>
      </c>
      <c r="AL50">
        <v>0.39894541293699998</v>
      </c>
      <c r="AM50" t="s">
        <v>45</v>
      </c>
      <c r="AN50">
        <v>0.02</v>
      </c>
      <c r="AO50" t="s">
        <v>54</v>
      </c>
      <c r="AP50" t="s">
        <v>55</v>
      </c>
      <c r="AQ50" t="s">
        <v>55</v>
      </c>
      <c r="AR50" t="s">
        <v>764</v>
      </c>
      <c r="AS50">
        <v>9.4999999999999998E-3</v>
      </c>
      <c r="AT50" t="s">
        <v>738</v>
      </c>
    </row>
    <row r="51" spans="1:46" x14ac:dyDescent="0.3">
      <c r="A51" t="s">
        <v>359</v>
      </c>
      <c r="B51" t="s">
        <v>64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48</v>
      </c>
      <c r="K51">
        <v>26557402</v>
      </c>
      <c r="L51" t="s">
        <v>46</v>
      </c>
      <c r="M51">
        <v>1103.8321940789399</v>
      </c>
      <c r="N51" t="s">
        <v>46</v>
      </c>
      <c r="O51">
        <v>4.5965621063760398E-2</v>
      </c>
      <c r="P51" t="s">
        <v>45</v>
      </c>
      <c r="Q51">
        <v>76.972390480782806</v>
      </c>
      <c r="R51" t="s">
        <v>48</v>
      </c>
      <c r="S51">
        <v>0.90711607600499999</v>
      </c>
      <c r="T51">
        <v>0.85</v>
      </c>
      <c r="U51" t="s">
        <v>45</v>
      </c>
      <c r="V51">
        <v>0.92279293684899999</v>
      </c>
      <c r="W51" t="s">
        <v>45</v>
      </c>
      <c r="X51">
        <v>0.89107036398600004</v>
      </c>
      <c r="Y51" t="s">
        <v>45</v>
      </c>
      <c r="Z51">
        <v>0.99584488300200003</v>
      </c>
      <c r="AA51" t="s">
        <v>45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48</v>
      </c>
      <c r="AG51">
        <v>0</v>
      </c>
      <c r="AH51">
        <v>-6.4071228931799999E-4</v>
      </c>
      <c r="AI51" t="s">
        <v>48</v>
      </c>
      <c r="AJ51">
        <v>0.96658536102299997</v>
      </c>
      <c r="AK51" t="s">
        <v>49</v>
      </c>
      <c r="AL51">
        <v>0.36661491150699999</v>
      </c>
      <c r="AM51" t="s">
        <v>45</v>
      </c>
      <c r="AN51">
        <v>0.02</v>
      </c>
      <c r="AO51" t="s">
        <v>865</v>
      </c>
      <c r="AQ51" t="s">
        <v>865</v>
      </c>
      <c r="AR51" t="s">
        <v>765</v>
      </c>
      <c r="AS51">
        <v>9.4999999999999998E-3</v>
      </c>
      <c r="AT51" t="s">
        <v>52</v>
      </c>
    </row>
    <row r="52" spans="1:46" x14ac:dyDescent="0.3">
      <c r="A52" t="s">
        <v>361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45</v>
      </c>
      <c r="K52">
        <v>17833767</v>
      </c>
      <c r="L52" t="s">
        <v>46</v>
      </c>
      <c r="M52">
        <v>714.06941611842103</v>
      </c>
      <c r="N52" t="s">
        <v>58</v>
      </c>
      <c r="O52">
        <v>3.64865071743413E-2</v>
      </c>
      <c r="P52" t="s">
        <v>45</v>
      </c>
      <c r="Q52">
        <v>97.193521635222098</v>
      </c>
      <c r="R52" t="s">
        <v>45</v>
      </c>
      <c r="S52">
        <v>0.97915707576400002</v>
      </c>
      <c r="T52">
        <v>0.85</v>
      </c>
      <c r="U52" t="s">
        <v>45</v>
      </c>
      <c r="V52">
        <v>0.98619080534100001</v>
      </c>
      <c r="W52" t="s">
        <v>45</v>
      </c>
      <c r="X52">
        <v>0.97361431865000003</v>
      </c>
      <c r="Y52" t="s">
        <v>45</v>
      </c>
      <c r="Z52">
        <v>0.84094804639099996</v>
      </c>
      <c r="AA52" t="s">
        <v>45</v>
      </c>
      <c r="AB52">
        <v>0.47307029418399998</v>
      </c>
      <c r="AC52" t="s">
        <v>47</v>
      </c>
      <c r="AD52">
        <v>0</v>
      </c>
      <c r="AE52">
        <v>-2.4947894039E-4</v>
      </c>
      <c r="AF52" t="s">
        <v>45</v>
      </c>
      <c r="AG52">
        <v>0</v>
      </c>
      <c r="AH52">
        <v>-1.68256652947E-4</v>
      </c>
      <c r="AI52" t="s">
        <v>45</v>
      </c>
      <c r="AJ52">
        <v>0.96308334632799997</v>
      </c>
      <c r="AK52" t="s">
        <v>49</v>
      </c>
      <c r="AL52">
        <v>0.378425504774</v>
      </c>
      <c r="AM52" t="s">
        <v>45</v>
      </c>
      <c r="AN52">
        <v>0.02</v>
      </c>
      <c r="AO52" t="s">
        <v>866</v>
      </c>
      <c r="AP52" t="s">
        <v>866</v>
      </c>
      <c r="AR52" t="s">
        <v>766</v>
      </c>
      <c r="AS52">
        <v>9.4999999999999998E-3</v>
      </c>
      <c r="AT52" t="s">
        <v>738</v>
      </c>
    </row>
    <row r="53" spans="1:46" x14ac:dyDescent="0.3">
      <c r="A53" t="s">
        <v>363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45</v>
      </c>
      <c r="K53">
        <v>33648503</v>
      </c>
      <c r="L53" t="s">
        <v>46</v>
      </c>
      <c r="M53">
        <v>1419.0921249999999</v>
      </c>
      <c r="N53" t="s">
        <v>65</v>
      </c>
      <c r="O53">
        <v>1.7207516473150199E-2</v>
      </c>
      <c r="P53" t="s">
        <v>45</v>
      </c>
      <c r="Q53">
        <v>87.226589409852494</v>
      </c>
      <c r="R53" t="s">
        <v>45</v>
      </c>
      <c r="S53">
        <v>0.82240114557900001</v>
      </c>
      <c r="T53">
        <v>0.7</v>
      </c>
      <c r="U53" t="s">
        <v>45</v>
      </c>
      <c r="V53">
        <v>0.84730574938199998</v>
      </c>
      <c r="W53" t="s">
        <v>45</v>
      </c>
      <c r="X53">
        <v>0.79280306051100002</v>
      </c>
      <c r="Y53" t="s">
        <v>45</v>
      </c>
      <c r="Z53">
        <v>0.84094804639099996</v>
      </c>
      <c r="AA53" t="s">
        <v>45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48</v>
      </c>
      <c r="AG53">
        <v>33</v>
      </c>
      <c r="AH53">
        <v>-2.3749233477499999E-3</v>
      </c>
      <c r="AI53" t="s">
        <v>48</v>
      </c>
      <c r="AJ53">
        <v>0.96208693147500002</v>
      </c>
      <c r="AK53" t="s">
        <v>49</v>
      </c>
      <c r="AL53">
        <v>0.367225522646</v>
      </c>
      <c r="AM53" t="s">
        <v>45</v>
      </c>
      <c r="AN53">
        <v>1.09090909091E-2</v>
      </c>
      <c r="AO53" t="s">
        <v>867</v>
      </c>
      <c r="AQ53" t="s">
        <v>867</v>
      </c>
      <c r="AR53" t="s">
        <v>767</v>
      </c>
      <c r="AS53">
        <v>5.1818181818200004E-3</v>
      </c>
      <c r="AT53" t="s">
        <v>738</v>
      </c>
    </row>
    <row r="54" spans="1:46" x14ac:dyDescent="0.3">
      <c r="A54" t="s">
        <v>365</v>
      </c>
      <c r="B54" t="s">
        <v>64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48</v>
      </c>
      <c r="K54">
        <v>10182405</v>
      </c>
      <c r="L54" t="s">
        <v>46</v>
      </c>
      <c r="M54">
        <v>516.54077343749998</v>
      </c>
      <c r="N54" t="s">
        <v>58</v>
      </c>
      <c r="O54">
        <v>5.2493667074714603E-2</v>
      </c>
      <c r="P54" t="s">
        <v>48</v>
      </c>
      <c r="Q54">
        <v>76.272054135288599</v>
      </c>
      <c r="R54" t="s">
        <v>48</v>
      </c>
      <c r="S54">
        <v>0.92127649797400002</v>
      </c>
      <c r="T54">
        <v>0.8</v>
      </c>
      <c r="U54" t="s">
        <v>45</v>
      </c>
      <c r="V54">
        <v>0.93202008238900003</v>
      </c>
      <c r="W54" t="s">
        <v>45</v>
      </c>
      <c r="X54">
        <v>0.91084361336200004</v>
      </c>
      <c r="Y54" t="s">
        <v>45</v>
      </c>
      <c r="Z54">
        <v>0.99584488300200003</v>
      </c>
      <c r="AA54" t="s">
        <v>45</v>
      </c>
      <c r="AB54">
        <v>0.72834524482499996</v>
      </c>
      <c r="AC54" t="s">
        <v>47</v>
      </c>
      <c r="AD54">
        <v>0</v>
      </c>
      <c r="AE54">
        <v>-1.8443044604199999E-4</v>
      </c>
      <c r="AF54" t="s">
        <v>45</v>
      </c>
      <c r="AG54">
        <v>0</v>
      </c>
      <c r="AH54">
        <v>-1.83775787822E-4</v>
      </c>
      <c r="AI54" t="s">
        <v>45</v>
      </c>
      <c r="AJ54">
        <v>0.95301070817699995</v>
      </c>
      <c r="AK54" t="s">
        <v>49</v>
      </c>
      <c r="AL54">
        <v>5.9978523690299997E-2</v>
      </c>
      <c r="AM54" t="s">
        <v>45</v>
      </c>
      <c r="AN54">
        <v>6.0000000000000001E-3</v>
      </c>
      <c r="AO54" t="s">
        <v>868</v>
      </c>
      <c r="AQ54" t="s">
        <v>868</v>
      </c>
      <c r="AR54" t="s">
        <v>768</v>
      </c>
      <c r="AS54">
        <v>2.8500000000000001E-3</v>
      </c>
      <c r="AT54" t="s">
        <v>52</v>
      </c>
    </row>
    <row r="55" spans="1:46" x14ac:dyDescent="0.3">
      <c r="A55" t="s">
        <v>367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45</v>
      </c>
      <c r="K55">
        <v>30654786</v>
      </c>
      <c r="L55" t="s">
        <v>46</v>
      </c>
      <c r="M55">
        <v>1283.02501315789</v>
      </c>
      <c r="N55" t="s">
        <v>49</v>
      </c>
      <c r="O55">
        <v>1.9566433558707599E-2</v>
      </c>
      <c r="P55" t="s">
        <v>45</v>
      </c>
      <c r="Q55">
        <v>90.531638143563498</v>
      </c>
      <c r="R55" t="s">
        <v>45</v>
      </c>
      <c r="S55">
        <v>0.94854243492099999</v>
      </c>
      <c r="T55">
        <v>0.85</v>
      </c>
      <c r="U55" t="s">
        <v>45</v>
      </c>
      <c r="V55">
        <v>0.96577162469800004</v>
      </c>
      <c r="W55" t="s">
        <v>45</v>
      </c>
      <c r="X55">
        <v>0.93018216861799996</v>
      </c>
      <c r="Y55" t="s">
        <v>45</v>
      </c>
      <c r="Z55">
        <v>0.84094804639099996</v>
      </c>
      <c r="AA55" t="s">
        <v>45</v>
      </c>
      <c r="AB55" s="2">
        <v>6.5656226297E-6</v>
      </c>
      <c r="AC55" t="s">
        <v>47</v>
      </c>
      <c r="AD55">
        <v>0</v>
      </c>
      <c r="AE55">
        <v>-4.69897621488E-4</v>
      </c>
      <c r="AF55" t="s">
        <v>45</v>
      </c>
      <c r="AG55">
        <v>0</v>
      </c>
      <c r="AH55">
        <v>-5.4876525653800004E-4</v>
      </c>
      <c r="AI55" t="s">
        <v>48</v>
      </c>
      <c r="AJ55">
        <v>0.97262182812200004</v>
      </c>
      <c r="AK55" t="s">
        <v>49</v>
      </c>
      <c r="AL55">
        <v>0.425555058225</v>
      </c>
      <c r="AM55" t="s">
        <v>45</v>
      </c>
      <c r="AN55">
        <v>0.02</v>
      </c>
      <c r="AO55" t="s">
        <v>54</v>
      </c>
      <c r="AP55" t="s">
        <v>55</v>
      </c>
      <c r="AQ55" t="s">
        <v>55</v>
      </c>
      <c r="AR55" t="s">
        <v>769</v>
      </c>
      <c r="AS55">
        <v>9.4999999999999998E-3</v>
      </c>
      <c r="AT55" t="s">
        <v>738</v>
      </c>
    </row>
    <row r="56" spans="1:46" x14ac:dyDescent="0.3">
      <c r="A56" t="s">
        <v>368</v>
      </c>
      <c r="B56" t="s">
        <v>64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45</v>
      </c>
      <c r="K56">
        <v>20989024</v>
      </c>
      <c r="L56" t="s">
        <v>46</v>
      </c>
      <c r="M56">
        <v>846.04428042763095</v>
      </c>
      <c r="N56" t="s">
        <v>58</v>
      </c>
      <c r="O56">
        <v>8.9564944878420996E-2</v>
      </c>
      <c r="P56" t="s">
        <v>48</v>
      </c>
      <c r="Q56">
        <v>87.122765857744099</v>
      </c>
      <c r="R56" t="s">
        <v>45</v>
      </c>
      <c r="S56">
        <v>0.92878923409299996</v>
      </c>
      <c r="T56">
        <v>0.85</v>
      </c>
      <c r="U56" t="s">
        <v>45</v>
      </c>
      <c r="V56">
        <v>0.94411818291299998</v>
      </c>
      <c r="W56" t="s">
        <v>45</v>
      </c>
      <c r="X56">
        <v>0.915137497262</v>
      </c>
      <c r="Y56" t="s">
        <v>45</v>
      </c>
      <c r="Z56">
        <v>0.84094804639099996</v>
      </c>
      <c r="AA56" t="s">
        <v>45</v>
      </c>
      <c r="AB56">
        <v>7.7244580938199997E-2</v>
      </c>
      <c r="AC56" t="s">
        <v>47</v>
      </c>
      <c r="AD56">
        <v>0</v>
      </c>
      <c r="AE56">
        <v>-6.4782546705399995E-4</v>
      </c>
      <c r="AF56" t="s">
        <v>48</v>
      </c>
      <c r="AG56">
        <v>0</v>
      </c>
      <c r="AH56">
        <v>-4.8885540382100003E-4</v>
      </c>
      <c r="AI56" t="s">
        <v>45</v>
      </c>
      <c r="AJ56">
        <v>0.96059812023699997</v>
      </c>
      <c r="AK56" t="s">
        <v>49</v>
      </c>
      <c r="AL56">
        <v>0.76195224892000002</v>
      </c>
      <c r="AM56" t="s">
        <v>48</v>
      </c>
      <c r="AN56">
        <v>0.02</v>
      </c>
      <c r="AO56" t="s">
        <v>869</v>
      </c>
      <c r="AP56" t="s">
        <v>869</v>
      </c>
      <c r="AR56" t="s">
        <v>770</v>
      </c>
      <c r="AS56">
        <v>9.4999999999999998E-3</v>
      </c>
      <c r="AT56" t="s">
        <v>52</v>
      </c>
    </row>
    <row r="57" spans="1:46" x14ac:dyDescent="0.3">
      <c r="A57" t="s">
        <v>370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45</v>
      </c>
      <c r="K57">
        <v>32100609</v>
      </c>
      <c r="L57" t="s">
        <v>46</v>
      </c>
      <c r="M57">
        <v>1379.9375493421001</v>
      </c>
      <c r="N57" t="s">
        <v>49</v>
      </c>
      <c r="O57">
        <v>1.9606152164163299E-2</v>
      </c>
      <c r="P57" t="s">
        <v>45</v>
      </c>
      <c r="Q57">
        <v>84.327554108109894</v>
      </c>
      <c r="R57" t="s">
        <v>48</v>
      </c>
      <c r="S57">
        <v>0.92413995808299998</v>
      </c>
      <c r="T57">
        <v>0.85</v>
      </c>
      <c r="U57" t="s">
        <v>45</v>
      </c>
      <c r="V57">
        <v>0.94605717044199999</v>
      </c>
      <c r="W57" t="s">
        <v>45</v>
      </c>
      <c r="X57">
        <v>0.89845908489399995</v>
      </c>
      <c r="Y57" t="s">
        <v>45</v>
      </c>
      <c r="Z57">
        <v>0.84094804639099996</v>
      </c>
      <c r="AA57" t="s">
        <v>45</v>
      </c>
      <c r="AB57" s="2">
        <v>2.0225373349600001E-7</v>
      </c>
      <c r="AC57" t="s">
        <v>47</v>
      </c>
      <c r="AD57">
        <v>0</v>
      </c>
      <c r="AE57">
        <v>-7.1065725132999995E-4</v>
      </c>
      <c r="AF57" t="s">
        <v>48</v>
      </c>
      <c r="AG57">
        <v>0</v>
      </c>
      <c r="AH57">
        <v>-7.7961274534499997E-4</v>
      </c>
      <c r="AI57" t="s">
        <v>48</v>
      </c>
      <c r="AJ57">
        <v>0.96626116968700004</v>
      </c>
      <c r="AK57" t="s">
        <v>49</v>
      </c>
      <c r="AL57">
        <v>1.15297764526</v>
      </c>
      <c r="AM57" t="s">
        <v>48</v>
      </c>
      <c r="AN57">
        <v>0.02</v>
      </c>
      <c r="AO57" t="s">
        <v>870</v>
      </c>
      <c r="AP57" t="s">
        <v>871</v>
      </c>
      <c r="AQ57" t="s">
        <v>872</v>
      </c>
      <c r="AR57" t="s">
        <v>771</v>
      </c>
      <c r="AS57">
        <v>9.4999999999999998E-3</v>
      </c>
      <c r="AT57" t="s">
        <v>52</v>
      </c>
    </row>
    <row r="58" spans="1:46" x14ac:dyDescent="0.3">
      <c r="A58" t="s">
        <v>372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45</v>
      </c>
      <c r="K58">
        <v>32008549</v>
      </c>
      <c r="L58" t="s">
        <v>46</v>
      </c>
      <c r="M58">
        <v>1328.17313815789</v>
      </c>
      <c r="N58" t="s">
        <v>49</v>
      </c>
      <c r="O58">
        <v>1.5812858160550999E-2</v>
      </c>
      <c r="P58" t="s">
        <v>45</v>
      </c>
      <c r="Q58">
        <v>89.880205260263295</v>
      </c>
      <c r="R58" t="s">
        <v>45</v>
      </c>
      <c r="S58">
        <v>0.94911954516800001</v>
      </c>
      <c r="T58">
        <v>0.85</v>
      </c>
      <c r="U58" t="s">
        <v>45</v>
      </c>
      <c r="V58">
        <v>0.96372976065399996</v>
      </c>
      <c r="W58" t="s">
        <v>45</v>
      </c>
      <c r="X58">
        <v>0.93447001882699998</v>
      </c>
      <c r="Y58" t="s">
        <v>45</v>
      </c>
      <c r="Z58">
        <v>0.84094804639099996</v>
      </c>
      <c r="AA58" t="s">
        <v>45</v>
      </c>
      <c r="AB58">
        <v>2.0071775910299999E-3</v>
      </c>
      <c r="AC58" t="s">
        <v>47</v>
      </c>
      <c r="AD58">
        <v>0</v>
      </c>
      <c r="AE58">
        <v>-5.2315248786000005E-4</v>
      </c>
      <c r="AF58" t="s">
        <v>48</v>
      </c>
      <c r="AG58">
        <v>0</v>
      </c>
      <c r="AH58">
        <v>-5.0341539647999999E-4</v>
      </c>
      <c r="AI58" t="s">
        <v>48</v>
      </c>
      <c r="AJ58">
        <v>0.96314753286699994</v>
      </c>
      <c r="AK58" t="s">
        <v>49</v>
      </c>
      <c r="AL58">
        <v>0.429261109295</v>
      </c>
      <c r="AM58" t="s">
        <v>45</v>
      </c>
      <c r="AN58">
        <v>0.02</v>
      </c>
      <c r="AO58" t="s">
        <v>873</v>
      </c>
      <c r="AQ58" t="s">
        <v>873</v>
      </c>
      <c r="AR58" t="s">
        <v>772</v>
      </c>
      <c r="AS58">
        <v>9.4999999999999998E-3</v>
      </c>
      <c r="AT58" t="s">
        <v>738</v>
      </c>
    </row>
    <row r="59" spans="1:46" x14ac:dyDescent="0.3">
      <c r="A59" t="s">
        <v>373</v>
      </c>
      <c r="B59" t="s">
        <v>64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48</v>
      </c>
      <c r="K59">
        <v>23799396</v>
      </c>
      <c r="L59" t="s">
        <v>46</v>
      </c>
      <c r="M59">
        <v>947.26425986842105</v>
      </c>
      <c r="N59" t="s">
        <v>58</v>
      </c>
      <c r="O59">
        <v>5.4797163394123501E-2</v>
      </c>
      <c r="P59" t="s">
        <v>48</v>
      </c>
      <c r="Q59">
        <v>75.824688416342696</v>
      </c>
      <c r="R59" t="s">
        <v>48</v>
      </c>
      <c r="S59">
        <v>0.88681569130799998</v>
      </c>
      <c r="T59">
        <v>0.85</v>
      </c>
      <c r="U59" t="s">
        <v>45</v>
      </c>
      <c r="V59">
        <v>0.90550671005799999</v>
      </c>
      <c r="W59" t="s">
        <v>45</v>
      </c>
      <c r="X59">
        <v>0.86737743764599995</v>
      </c>
      <c r="Y59" t="s">
        <v>45</v>
      </c>
      <c r="Z59">
        <v>0.99584488300200003</v>
      </c>
      <c r="AA59" t="s">
        <v>45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48</v>
      </c>
      <c r="AG59">
        <v>0</v>
      </c>
      <c r="AH59">
        <v>-7.7534919878299998E-4</v>
      </c>
      <c r="AI59" t="s">
        <v>48</v>
      </c>
      <c r="AJ59">
        <v>0.95309981816300005</v>
      </c>
      <c r="AK59" t="s">
        <v>49</v>
      </c>
      <c r="AL59">
        <v>0.39557891027999997</v>
      </c>
      <c r="AM59" t="s">
        <v>45</v>
      </c>
      <c r="AN59">
        <v>0.02</v>
      </c>
      <c r="AO59" t="s">
        <v>54</v>
      </c>
      <c r="AP59" t="s">
        <v>55</v>
      </c>
      <c r="AQ59" t="s">
        <v>55</v>
      </c>
      <c r="AR59" t="s">
        <v>773</v>
      </c>
      <c r="AS59">
        <v>9.4999999999999998E-3</v>
      </c>
      <c r="AT59" t="s">
        <v>52</v>
      </c>
    </row>
    <row r="60" spans="1:46" x14ac:dyDescent="0.3">
      <c r="A60" t="s">
        <v>375</v>
      </c>
      <c r="B60" t="s">
        <v>64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48</v>
      </c>
      <c r="K60">
        <v>21607117</v>
      </c>
      <c r="L60" t="s">
        <v>46</v>
      </c>
      <c r="M60">
        <v>847.96180427631498</v>
      </c>
      <c r="N60" t="s">
        <v>58</v>
      </c>
      <c r="O60">
        <v>5.1032575999475298E-2</v>
      </c>
      <c r="P60" t="s">
        <v>48</v>
      </c>
      <c r="Q60">
        <v>78.098994820237394</v>
      </c>
      <c r="R60" t="s">
        <v>48</v>
      </c>
      <c r="S60">
        <v>0.89692392569199997</v>
      </c>
      <c r="T60">
        <v>0.85</v>
      </c>
      <c r="U60" t="s">
        <v>45</v>
      </c>
      <c r="V60">
        <v>0.91028562672199997</v>
      </c>
      <c r="W60" t="s">
        <v>45</v>
      </c>
      <c r="X60">
        <v>0.88431822101299995</v>
      </c>
      <c r="Y60" t="s">
        <v>45</v>
      </c>
      <c r="Z60">
        <v>0.99584488300200003</v>
      </c>
      <c r="AA60" t="s">
        <v>45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48</v>
      </c>
      <c r="AG60">
        <v>0</v>
      </c>
      <c r="AH60">
        <v>-6.1072179917499999E-4</v>
      </c>
      <c r="AI60" t="s">
        <v>48</v>
      </c>
      <c r="AJ60">
        <v>0.94638419369000004</v>
      </c>
      <c r="AK60" t="s">
        <v>49</v>
      </c>
      <c r="AL60">
        <v>0.237058516759</v>
      </c>
      <c r="AM60" t="s">
        <v>45</v>
      </c>
      <c r="AN60">
        <v>0.02</v>
      </c>
      <c r="AO60" t="s">
        <v>874</v>
      </c>
      <c r="AQ60" t="s">
        <v>874</v>
      </c>
      <c r="AR60" t="s">
        <v>774</v>
      </c>
      <c r="AS60">
        <v>9.4999999999999998E-3</v>
      </c>
      <c r="AT60" t="s">
        <v>52</v>
      </c>
    </row>
    <row r="61" spans="1:46" x14ac:dyDescent="0.3">
      <c r="A61" t="s">
        <v>377</v>
      </c>
      <c r="B61" t="s">
        <v>64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45</v>
      </c>
      <c r="K61">
        <v>22890237</v>
      </c>
      <c r="L61" t="s">
        <v>46</v>
      </c>
      <c r="M61">
        <v>921.152324013157</v>
      </c>
      <c r="N61" t="s">
        <v>58</v>
      </c>
      <c r="O61">
        <v>3.1622144774177498E-2</v>
      </c>
      <c r="P61" t="s">
        <v>45</v>
      </c>
      <c r="Q61">
        <v>86.509256773461402</v>
      </c>
      <c r="R61" t="s">
        <v>45</v>
      </c>
      <c r="S61">
        <v>0.93053585368500003</v>
      </c>
      <c r="T61">
        <v>0.85</v>
      </c>
      <c r="U61" t="s">
        <v>45</v>
      </c>
      <c r="V61">
        <v>0.94446324867700004</v>
      </c>
      <c r="W61" t="s">
        <v>45</v>
      </c>
      <c r="X61">
        <v>0.91734548780199998</v>
      </c>
      <c r="Y61" t="s">
        <v>45</v>
      </c>
      <c r="Z61">
        <v>0.95412926422199995</v>
      </c>
      <c r="AA61" t="s">
        <v>45</v>
      </c>
      <c r="AB61">
        <v>1.31738725021E-2</v>
      </c>
      <c r="AC61" t="s">
        <v>47</v>
      </c>
      <c r="AD61">
        <v>0</v>
      </c>
      <c r="AE61">
        <v>-6.6355418423400003E-4</v>
      </c>
      <c r="AF61" t="s">
        <v>48</v>
      </c>
      <c r="AG61">
        <v>0</v>
      </c>
      <c r="AH61">
        <v>-6.7930250429100003E-4</v>
      </c>
      <c r="AI61" t="s">
        <v>48</v>
      </c>
      <c r="AJ61">
        <v>0.96350020316499996</v>
      </c>
      <c r="AK61" t="s">
        <v>49</v>
      </c>
      <c r="AL61">
        <v>0.37301757414199999</v>
      </c>
      <c r="AM61" t="s">
        <v>45</v>
      </c>
      <c r="AN61">
        <v>0.02</v>
      </c>
      <c r="AO61" t="s">
        <v>54</v>
      </c>
      <c r="AP61" t="s">
        <v>55</v>
      </c>
      <c r="AQ61" t="s">
        <v>55</v>
      </c>
      <c r="AR61" t="s">
        <v>775</v>
      </c>
      <c r="AS61">
        <v>9.4999999999999998E-3</v>
      </c>
      <c r="AT61" t="s">
        <v>52</v>
      </c>
    </row>
    <row r="62" spans="1:46" x14ac:dyDescent="0.3">
      <c r="A62" t="s">
        <v>379</v>
      </c>
      <c r="B62" t="s">
        <v>64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48</v>
      </c>
      <c r="K62">
        <v>7123794</v>
      </c>
      <c r="L62" t="s">
        <v>46</v>
      </c>
      <c r="M62">
        <v>354.43578794642798</v>
      </c>
      <c r="N62" t="s">
        <v>58</v>
      </c>
      <c r="O62">
        <v>2.7403070552713401E-2</v>
      </c>
      <c r="P62" t="s">
        <v>45</v>
      </c>
      <c r="Q62">
        <v>65.509085346771997</v>
      </c>
      <c r="R62" t="s">
        <v>48</v>
      </c>
      <c r="S62">
        <v>0.90035024060699997</v>
      </c>
      <c r="T62">
        <v>0.8</v>
      </c>
      <c r="U62" t="s">
        <v>45</v>
      </c>
      <c r="V62">
        <v>0.905902834755</v>
      </c>
      <c r="W62" t="s">
        <v>45</v>
      </c>
      <c r="X62">
        <v>0.89467359909900002</v>
      </c>
      <c r="Y62" t="s">
        <v>45</v>
      </c>
      <c r="Z62">
        <v>0.99998090779100002</v>
      </c>
      <c r="AA62" t="s">
        <v>45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45</v>
      </c>
      <c r="AG62">
        <v>0</v>
      </c>
      <c r="AH62">
        <v>-1.6474560124699999E-4</v>
      </c>
      <c r="AI62" t="s">
        <v>45</v>
      </c>
      <c r="AJ62">
        <v>0.95046572093500004</v>
      </c>
      <c r="AK62" t="s">
        <v>49</v>
      </c>
      <c r="AL62">
        <v>0.28519932428900002</v>
      </c>
      <c r="AM62" t="s">
        <v>45</v>
      </c>
      <c r="AN62">
        <v>6.0000000000000001E-3</v>
      </c>
      <c r="AO62" t="s">
        <v>875</v>
      </c>
      <c r="AP62" t="s">
        <v>875</v>
      </c>
      <c r="AR62" t="s">
        <v>776</v>
      </c>
      <c r="AS62">
        <v>2.8500000000000001E-3</v>
      </c>
      <c r="AT62" t="s">
        <v>52</v>
      </c>
    </row>
    <row r="63" spans="1:46" x14ac:dyDescent="0.3">
      <c r="A63" t="s">
        <v>381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45</v>
      </c>
      <c r="K63">
        <v>28300840</v>
      </c>
      <c r="L63" t="s">
        <v>46</v>
      </c>
      <c r="M63">
        <v>1173.62587171052</v>
      </c>
      <c r="N63" t="s">
        <v>46</v>
      </c>
      <c r="O63">
        <v>3.6090774337518498E-2</v>
      </c>
      <c r="P63" t="s">
        <v>45</v>
      </c>
      <c r="Q63">
        <v>90.415846479124696</v>
      </c>
      <c r="R63" t="s">
        <v>45</v>
      </c>
      <c r="S63">
        <v>0.94919231453099995</v>
      </c>
      <c r="T63">
        <v>0.85</v>
      </c>
      <c r="U63" t="s">
        <v>45</v>
      </c>
      <c r="V63">
        <v>0.95813758932000004</v>
      </c>
      <c r="W63" t="s">
        <v>45</v>
      </c>
      <c r="X63">
        <v>0.939843364367</v>
      </c>
      <c r="Y63" t="s">
        <v>45</v>
      </c>
      <c r="Z63">
        <v>0.84094804639099996</v>
      </c>
      <c r="AA63" t="s">
        <v>45</v>
      </c>
      <c r="AB63">
        <v>0.81385483862600005</v>
      </c>
      <c r="AC63" t="s">
        <v>47</v>
      </c>
      <c r="AD63">
        <v>0</v>
      </c>
      <c r="AE63">
        <v>-6.2428219734599999E-4</v>
      </c>
      <c r="AF63" t="s">
        <v>48</v>
      </c>
      <c r="AG63">
        <v>0</v>
      </c>
      <c r="AH63">
        <v>-4.1123437878199997E-4</v>
      </c>
      <c r="AI63" t="s">
        <v>45</v>
      </c>
      <c r="AJ63">
        <v>0.96576988527499996</v>
      </c>
      <c r="AK63" t="s">
        <v>49</v>
      </c>
      <c r="AL63">
        <v>0.27389057623099999</v>
      </c>
      <c r="AM63" t="s">
        <v>45</v>
      </c>
      <c r="AN63">
        <v>0.02</v>
      </c>
      <c r="AO63" t="s">
        <v>876</v>
      </c>
      <c r="AQ63" t="s">
        <v>876</v>
      </c>
      <c r="AR63" t="s">
        <v>777</v>
      </c>
      <c r="AS63">
        <v>9.4999999999999998E-3</v>
      </c>
      <c r="AT63" t="s">
        <v>52</v>
      </c>
    </row>
    <row r="64" spans="1:46" x14ac:dyDescent="0.3">
      <c r="A64" t="s">
        <v>382</v>
      </c>
      <c r="B64" t="s">
        <v>64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45</v>
      </c>
      <c r="K64">
        <v>29421610</v>
      </c>
      <c r="L64" t="s">
        <v>46</v>
      </c>
      <c r="M64">
        <v>1208.9626743420999</v>
      </c>
      <c r="N64" t="s">
        <v>49</v>
      </c>
      <c r="O64">
        <v>1.9251464267750502E-2</v>
      </c>
      <c r="P64" t="s">
        <v>45</v>
      </c>
      <c r="Q64">
        <v>92.636731525271998</v>
      </c>
      <c r="R64" t="s">
        <v>45</v>
      </c>
      <c r="S64">
        <v>0.95660765455899999</v>
      </c>
      <c r="T64">
        <v>0.85</v>
      </c>
      <c r="U64" t="s">
        <v>45</v>
      </c>
      <c r="V64">
        <v>0.96958289955400001</v>
      </c>
      <c r="W64" t="s">
        <v>45</v>
      </c>
      <c r="X64">
        <v>0.94384289234999996</v>
      </c>
      <c r="Y64" t="s">
        <v>45</v>
      </c>
      <c r="Z64">
        <v>0.84094804639099996</v>
      </c>
      <c r="AA64" t="s">
        <v>45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45</v>
      </c>
      <c r="AG64">
        <v>0</v>
      </c>
      <c r="AH64">
        <v>-3.5873504128099999E-4</v>
      </c>
      <c r="AI64" t="s">
        <v>45</v>
      </c>
      <c r="AJ64">
        <v>0.96010898111999998</v>
      </c>
      <c r="AK64" t="s">
        <v>49</v>
      </c>
      <c r="AL64">
        <v>0.64377298194699994</v>
      </c>
      <c r="AM64" t="s">
        <v>48</v>
      </c>
      <c r="AN64">
        <v>0.02</v>
      </c>
      <c r="AO64" t="s">
        <v>877</v>
      </c>
      <c r="AP64" t="s">
        <v>877</v>
      </c>
      <c r="AR64" t="s">
        <v>778</v>
      </c>
      <c r="AS64">
        <v>9.4999999999999998E-3</v>
      </c>
      <c r="AT64" t="s">
        <v>52</v>
      </c>
    </row>
    <row r="65" spans="1:47" x14ac:dyDescent="0.3">
      <c r="A65" t="s">
        <v>384</v>
      </c>
      <c r="B65" t="s">
        <v>64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45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45</v>
      </c>
      <c r="Q65">
        <v>95.499149909527006</v>
      </c>
      <c r="R65" t="s">
        <v>45</v>
      </c>
      <c r="S65">
        <v>0.96502129161600003</v>
      </c>
      <c r="T65">
        <v>0.85</v>
      </c>
      <c r="U65" t="s">
        <v>45</v>
      </c>
      <c r="V65">
        <v>0.97629839314400002</v>
      </c>
      <c r="W65" t="s">
        <v>45</v>
      </c>
      <c r="X65">
        <v>0.95447987269199996</v>
      </c>
      <c r="Y65" t="s">
        <v>45</v>
      </c>
      <c r="Z65">
        <v>0.84094804639099996</v>
      </c>
      <c r="AA65" t="s">
        <v>45</v>
      </c>
      <c r="AB65">
        <v>1.6983520624299999E-2</v>
      </c>
      <c r="AC65" t="s">
        <v>47</v>
      </c>
      <c r="AD65">
        <v>0</v>
      </c>
      <c r="AE65">
        <v>-3.9431171339199999E-4</v>
      </c>
      <c r="AF65" t="s">
        <v>45</v>
      </c>
      <c r="AG65">
        <v>0</v>
      </c>
      <c r="AH65">
        <v>-2.44966371361E-4</v>
      </c>
      <c r="AI65" t="s">
        <v>45</v>
      </c>
      <c r="AJ65">
        <v>0.96658788589800004</v>
      </c>
      <c r="AK65" t="s">
        <v>49</v>
      </c>
      <c r="AL65">
        <v>0.38492110448099998</v>
      </c>
      <c r="AM65" t="s">
        <v>45</v>
      </c>
      <c r="AN65">
        <v>0.02</v>
      </c>
      <c r="AO65" t="s">
        <v>54</v>
      </c>
      <c r="AP65" t="s">
        <v>55</v>
      </c>
      <c r="AQ65" t="s">
        <v>55</v>
      </c>
      <c r="AR65" t="s">
        <v>779</v>
      </c>
      <c r="AS65">
        <v>9.4999999999999998E-3</v>
      </c>
      <c r="AT65" t="s">
        <v>52</v>
      </c>
    </row>
    <row r="66" spans="1:47" x14ac:dyDescent="0.3">
      <c r="A66" t="s">
        <v>387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45</v>
      </c>
      <c r="K66">
        <v>15391937</v>
      </c>
      <c r="L66" t="s">
        <v>46</v>
      </c>
      <c r="M66">
        <v>825.36338616071396</v>
      </c>
      <c r="N66" t="s">
        <v>58</v>
      </c>
      <c r="O66">
        <v>5.5595146974248097E-2</v>
      </c>
      <c r="P66" t="s">
        <v>48</v>
      </c>
      <c r="Q66">
        <v>88.284955379909803</v>
      </c>
      <c r="R66" t="s">
        <v>45</v>
      </c>
      <c r="S66">
        <v>0.91960345534700005</v>
      </c>
      <c r="T66">
        <v>0.8</v>
      </c>
      <c r="U66" t="s">
        <v>45</v>
      </c>
      <c r="V66">
        <v>0.95009619655599997</v>
      </c>
      <c r="W66" t="s">
        <v>45</v>
      </c>
      <c r="X66">
        <v>0.88667739410599999</v>
      </c>
      <c r="Y66" t="s">
        <v>45</v>
      </c>
      <c r="Z66">
        <v>0.84094804639099996</v>
      </c>
      <c r="AA66" t="s">
        <v>45</v>
      </c>
      <c r="AB66" s="2">
        <v>1.2664070861000001E-16</v>
      </c>
      <c r="AC66" t="s">
        <v>47</v>
      </c>
      <c r="AD66">
        <v>0</v>
      </c>
      <c r="AE66">
        <v>-3.8470792728299998E-4</v>
      </c>
      <c r="AF66" t="s">
        <v>45</v>
      </c>
      <c r="AG66">
        <v>0</v>
      </c>
      <c r="AH66">
        <v>-8.6889170940500002E-4</v>
      </c>
      <c r="AI66" t="s">
        <v>48</v>
      </c>
      <c r="AJ66">
        <v>1.89485248023</v>
      </c>
      <c r="AK66" t="s">
        <v>49</v>
      </c>
      <c r="AL66">
        <v>0.60581165008500004</v>
      </c>
      <c r="AM66" t="s">
        <v>48</v>
      </c>
      <c r="AN66">
        <v>5.0000000000000001E-3</v>
      </c>
      <c r="AO66" t="s">
        <v>54</v>
      </c>
      <c r="AP66" t="s">
        <v>55</v>
      </c>
      <c r="AQ66" t="s">
        <v>55</v>
      </c>
      <c r="AR66" t="s">
        <v>780</v>
      </c>
      <c r="AS66">
        <v>2.3749999999999999E-3</v>
      </c>
      <c r="AT66" t="s">
        <v>52</v>
      </c>
      <c r="AU66" t="s">
        <v>606</v>
      </c>
    </row>
    <row r="67" spans="1:47" x14ac:dyDescent="0.3">
      <c r="A67" t="s">
        <v>389</v>
      </c>
      <c r="B67" t="s">
        <v>64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45</v>
      </c>
      <c r="K67">
        <v>31830282</v>
      </c>
      <c r="L67" t="s">
        <v>46</v>
      </c>
      <c r="M67">
        <v>1309.03375328947</v>
      </c>
      <c r="N67" t="s">
        <v>49</v>
      </c>
      <c r="O67">
        <v>1.53118017834793E-2</v>
      </c>
      <c r="P67" t="s">
        <v>45</v>
      </c>
      <c r="Q67">
        <v>91.890577230131797</v>
      </c>
      <c r="R67" t="s">
        <v>45</v>
      </c>
      <c r="S67">
        <v>0.76141176394599996</v>
      </c>
      <c r="T67">
        <v>0.7</v>
      </c>
      <c r="U67" t="s">
        <v>45</v>
      </c>
      <c r="V67">
        <v>0.80125495971899996</v>
      </c>
      <c r="W67" t="s">
        <v>45</v>
      </c>
      <c r="X67">
        <v>0.71554941680200002</v>
      </c>
      <c r="Y67" t="s">
        <v>45</v>
      </c>
      <c r="Z67">
        <v>0.358420132025</v>
      </c>
      <c r="AA67" t="s">
        <v>45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48</v>
      </c>
      <c r="AG67">
        <v>56</v>
      </c>
      <c r="AH67">
        <v>-3.5321504825999999E-3</v>
      </c>
      <c r="AI67" t="s">
        <v>48</v>
      </c>
      <c r="AJ67">
        <v>0.95166508421100005</v>
      </c>
      <c r="AK67" t="s">
        <v>49</v>
      </c>
      <c r="AL67">
        <v>0.33395341003899998</v>
      </c>
      <c r="AM67" t="s">
        <v>45</v>
      </c>
      <c r="AN67">
        <v>9.5999999999999992E-3</v>
      </c>
      <c r="AO67" t="s">
        <v>878</v>
      </c>
      <c r="AQ67" t="s">
        <v>878</v>
      </c>
      <c r="AR67" t="s">
        <v>781</v>
      </c>
      <c r="AS67">
        <v>4.5599999999999998E-3</v>
      </c>
      <c r="AT67" t="s">
        <v>52</v>
      </c>
    </row>
    <row r="68" spans="1:47" x14ac:dyDescent="0.3">
      <c r="A68" t="s">
        <v>392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45</v>
      </c>
      <c r="K68">
        <v>19129362</v>
      </c>
      <c r="L68" t="s">
        <v>46</v>
      </c>
      <c r="M68">
        <v>771.60702631578897</v>
      </c>
      <c r="N68" t="s">
        <v>58</v>
      </c>
      <c r="O68">
        <v>3.1184436824906101E-2</v>
      </c>
      <c r="P68" t="s">
        <v>45</v>
      </c>
      <c r="Q68">
        <v>96.320753193096905</v>
      </c>
      <c r="R68" t="s">
        <v>45</v>
      </c>
      <c r="S68">
        <v>0.97460304342899995</v>
      </c>
      <c r="T68">
        <v>0.85</v>
      </c>
      <c r="U68" t="s">
        <v>45</v>
      </c>
      <c r="V68">
        <v>0.98265661133899995</v>
      </c>
      <c r="W68" t="s">
        <v>45</v>
      </c>
      <c r="X68">
        <v>0.96787761069400002</v>
      </c>
      <c r="Y68" t="s">
        <v>45</v>
      </c>
      <c r="Z68">
        <v>0.84094804639099996</v>
      </c>
      <c r="AA68" t="s">
        <v>45</v>
      </c>
      <c r="AB68">
        <v>0.162993344619</v>
      </c>
      <c r="AC68" t="s">
        <v>47</v>
      </c>
      <c r="AD68">
        <v>0</v>
      </c>
      <c r="AE68">
        <v>-3.1347323639800001E-4</v>
      </c>
      <c r="AF68" t="s">
        <v>45</v>
      </c>
      <c r="AG68">
        <v>0</v>
      </c>
      <c r="AH68">
        <v>-2.4679989606399998E-4</v>
      </c>
      <c r="AI68" t="s">
        <v>45</v>
      </c>
      <c r="AJ68">
        <v>0.95998648569699996</v>
      </c>
      <c r="AK68" t="s">
        <v>49</v>
      </c>
      <c r="AL68">
        <v>0.36606071182700001</v>
      </c>
      <c r="AM68" t="s">
        <v>45</v>
      </c>
      <c r="AN68">
        <v>0.02</v>
      </c>
      <c r="AO68" t="s">
        <v>54</v>
      </c>
      <c r="AP68" t="s">
        <v>55</v>
      </c>
      <c r="AQ68" t="s">
        <v>55</v>
      </c>
      <c r="AR68" t="s">
        <v>782</v>
      </c>
      <c r="AS68">
        <v>9.4999999999999998E-3</v>
      </c>
      <c r="AT68" t="s">
        <v>738</v>
      </c>
    </row>
    <row r="69" spans="1:47" x14ac:dyDescent="0.3">
      <c r="A69" t="s">
        <v>394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45</v>
      </c>
      <c r="K69">
        <v>25145640</v>
      </c>
      <c r="L69" t="s">
        <v>46</v>
      </c>
      <c r="M69">
        <v>1025.3349851973601</v>
      </c>
      <c r="N69" t="s">
        <v>58</v>
      </c>
      <c r="O69">
        <v>2.1357483809585801E-2</v>
      </c>
      <c r="P69" t="s">
        <v>45</v>
      </c>
      <c r="Q69">
        <v>94.254945396256602</v>
      </c>
      <c r="R69" t="s">
        <v>45</v>
      </c>
      <c r="S69">
        <v>0.967685852588</v>
      </c>
      <c r="T69">
        <v>0.85</v>
      </c>
      <c r="U69" t="s">
        <v>45</v>
      </c>
      <c r="V69">
        <v>0.978253523076</v>
      </c>
      <c r="W69" t="s">
        <v>45</v>
      </c>
      <c r="X69">
        <v>0.95811537586600004</v>
      </c>
      <c r="Y69" t="s">
        <v>45</v>
      </c>
      <c r="Z69">
        <v>0.84094804639099996</v>
      </c>
      <c r="AA69" t="s">
        <v>45</v>
      </c>
      <c r="AB69">
        <v>8.4968406449E-3</v>
      </c>
      <c r="AC69" t="s">
        <v>47</v>
      </c>
      <c r="AD69">
        <v>0</v>
      </c>
      <c r="AE69">
        <v>-3.3121128393500001E-4</v>
      </c>
      <c r="AF69" t="s">
        <v>45</v>
      </c>
      <c r="AG69">
        <v>0</v>
      </c>
      <c r="AH69">
        <v>-3.4652135144800001E-4</v>
      </c>
      <c r="AI69" t="s">
        <v>45</v>
      </c>
      <c r="AJ69">
        <v>0.96311328723400003</v>
      </c>
      <c r="AK69" t="s">
        <v>49</v>
      </c>
      <c r="AL69">
        <v>0.23438921683399999</v>
      </c>
      <c r="AM69" t="s">
        <v>45</v>
      </c>
      <c r="AN69">
        <v>0.02</v>
      </c>
      <c r="AO69" t="s">
        <v>54</v>
      </c>
      <c r="AP69" t="s">
        <v>55</v>
      </c>
      <c r="AQ69" t="s">
        <v>55</v>
      </c>
      <c r="AR69" t="s">
        <v>783</v>
      </c>
      <c r="AS69">
        <v>9.4999999999999998E-3</v>
      </c>
      <c r="AT69" t="s">
        <v>52</v>
      </c>
    </row>
    <row r="70" spans="1:47" x14ac:dyDescent="0.3">
      <c r="A70" t="s">
        <v>396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45</v>
      </c>
      <c r="K70">
        <v>15351123</v>
      </c>
      <c r="L70" t="s">
        <v>46</v>
      </c>
      <c r="M70">
        <v>804.69447098214198</v>
      </c>
      <c r="N70" t="s">
        <v>58</v>
      </c>
      <c r="O70">
        <v>5.8805490307986701E-2</v>
      </c>
      <c r="P70" t="s">
        <v>48</v>
      </c>
      <c r="Q70">
        <v>90.840803465008705</v>
      </c>
      <c r="R70" t="s">
        <v>45</v>
      </c>
      <c r="S70">
        <v>0.92458661610100001</v>
      </c>
      <c r="T70">
        <v>0.8</v>
      </c>
      <c r="U70" t="s">
        <v>45</v>
      </c>
      <c r="V70">
        <v>0.94956696985599998</v>
      </c>
      <c r="W70" t="s">
        <v>45</v>
      </c>
      <c r="X70">
        <v>0.89588972249800003</v>
      </c>
      <c r="Y70" t="s">
        <v>45</v>
      </c>
      <c r="Z70">
        <v>0.84094804639099996</v>
      </c>
      <c r="AA70" t="s">
        <v>45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48</v>
      </c>
      <c r="AG70">
        <v>0</v>
      </c>
      <c r="AH70">
        <v>-1.1086899451400001E-3</v>
      </c>
      <c r="AI70" t="s">
        <v>48</v>
      </c>
      <c r="AJ70">
        <v>0.954034307458</v>
      </c>
      <c r="AK70" t="s">
        <v>49</v>
      </c>
      <c r="AL70">
        <v>0.31851124416799997</v>
      </c>
      <c r="AM70" t="s">
        <v>45</v>
      </c>
      <c r="AN70">
        <v>0.01</v>
      </c>
      <c r="AO70" t="s">
        <v>879</v>
      </c>
      <c r="AQ70" t="s">
        <v>879</v>
      </c>
      <c r="AR70" t="s">
        <v>784</v>
      </c>
      <c r="AS70">
        <v>4.7499999999999999E-3</v>
      </c>
      <c r="AT70" t="s">
        <v>52</v>
      </c>
    </row>
    <row r="71" spans="1:47" x14ac:dyDescent="0.3">
      <c r="A71" t="s">
        <v>397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45</v>
      </c>
      <c r="K71">
        <v>24799829</v>
      </c>
      <c r="L71" t="s">
        <v>46</v>
      </c>
      <c r="M71">
        <v>1017.40020394736</v>
      </c>
      <c r="N71" t="s">
        <v>58</v>
      </c>
      <c r="O71">
        <v>1.6826212607296501E-2</v>
      </c>
      <c r="P71" t="s">
        <v>45</v>
      </c>
      <c r="Q71">
        <v>93.585994724485303</v>
      </c>
      <c r="R71" t="s">
        <v>45</v>
      </c>
      <c r="S71">
        <v>0.88994548295300002</v>
      </c>
      <c r="T71">
        <v>0.7</v>
      </c>
      <c r="U71" t="s">
        <v>45</v>
      </c>
      <c r="V71">
        <v>0.91036557227899995</v>
      </c>
      <c r="W71" t="s">
        <v>45</v>
      </c>
      <c r="X71">
        <v>0.86810926135800004</v>
      </c>
      <c r="Y71" t="s">
        <v>45</v>
      </c>
      <c r="Z71">
        <v>0.67793689645199995</v>
      </c>
      <c r="AA71" t="s">
        <v>45</v>
      </c>
      <c r="AB71" s="2">
        <v>4.0958350882899998E-20</v>
      </c>
      <c r="AC71" t="s">
        <v>47</v>
      </c>
      <c r="AD71">
        <v>0</v>
      </c>
      <c r="AE71">
        <v>-1.3197803341999999E-3</v>
      </c>
      <c r="AF71" t="s">
        <v>48</v>
      </c>
      <c r="AG71">
        <v>0</v>
      </c>
      <c r="AH71">
        <v>-1.7884823472599999E-3</v>
      </c>
      <c r="AI71" t="s">
        <v>48</v>
      </c>
      <c r="AJ71">
        <v>0.93921962123199998</v>
      </c>
      <c r="AK71" t="s">
        <v>49</v>
      </c>
      <c r="AL71">
        <v>9.4927704561299994E-2</v>
      </c>
      <c r="AM71" t="s">
        <v>45</v>
      </c>
      <c r="AN71">
        <v>1.09090909091E-2</v>
      </c>
      <c r="AO71" t="s">
        <v>54</v>
      </c>
      <c r="AP71" t="s">
        <v>55</v>
      </c>
      <c r="AQ71" t="s">
        <v>55</v>
      </c>
      <c r="AR71" t="s">
        <v>785</v>
      </c>
      <c r="AS71">
        <v>5.1818181818200004E-3</v>
      </c>
      <c r="AT71" t="s">
        <v>52</v>
      </c>
    </row>
    <row r="72" spans="1:47" x14ac:dyDescent="0.3">
      <c r="A72" t="s">
        <v>398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45</v>
      </c>
      <c r="K72">
        <v>18908531</v>
      </c>
      <c r="L72" t="s">
        <v>46</v>
      </c>
      <c r="M72">
        <v>1029.9385357142801</v>
      </c>
      <c r="N72" t="s">
        <v>49</v>
      </c>
      <c r="O72">
        <v>2.4332337082516801E-2</v>
      </c>
      <c r="P72" t="s">
        <v>45</v>
      </c>
      <c r="Q72">
        <v>83.769766634441694</v>
      </c>
      <c r="R72" t="s">
        <v>48</v>
      </c>
      <c r="S72">
        <v>0.81255206599800001</v>
      </c>
      <c r="T72">
        <v>0.8</v>
      </c>
      <c r="U72" t="s">
        <v>45</v>
      </c>
      <c r="V72">
        <v>0.86787858729900003</v>
      </c>
      <c r="W72" t="s">
        <v>45</v>
      </c>
      <c r="X72">
        <v>0.75533148230000002</v>
      </c>
      <c r="Y72" t="s">
        <v>48</v>
      </c>
      <c r="Z72">
        <v>0.95412926422199995</v>
      </c>
      <c r="AA72" t="s">
        <v>45</v>
      </c>
      <c r="AB72" s="2">
        <v>5.06488205538E-39</v>
      </c>
      <c r="AC72" t="s">
        <v>47</v>
      </c>
      <c r="AD72">
        <v>0</v>
      </c>
      <c r="AE72">
        <v>-2.2068115795E-3</v>
      </c>
      <c r="AF72" t="s">
        <v>48</v>
      </c>
      <c r="AG72">
        <v>9</v>
      </c>
      <c r="AH72">
        <v>-2.1486561973399999E-3</v>
      </c>
      <c r="AI72" t="s">
        <v>48</v>
      </c>
      <c r="AJ72">
        <v>0.92416401887599997</v>
      </c>
      <c r="AK72" t="s">
        <v>49</v>
      </c>
      <c r="AL72">
        <v>0.373978661042</v>
      </c>
      <c r="AM72" t="s">
        <v>45</v>
      </c>
      <c r="AN72">
        <v>0.01</v>
      </c>
      <c r="AO72" t="s">
        <v>880</v>
      </c>
      <c r="AP72" t="s">
        <v>881</v>
      </c>
      <c r="AQ72" t="s">
        <v>882</v>
      </c>
      <c r="AR72" t="s">
        <v>786</v>
      </c>
      <c r="AS72">
        <v>4.7499999999999999E-3</v>
      </c>
      <c r="AT72" t="s">
        <v>52</v>
      </c>
    </row>
    <row r="73" spans="1:47" x14ac:dyDescent="0.3">
      <c r="A73" t="s">
        <v>401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45</v>
      </c>
      <c r="K73">
        <v>24463097</v>
      </c>
      <c r="L73" t="s">
        <v>46</v>
      </c>
      <c r="M73">
        <v>1059.36970723684</v>
      </c>
      <c r="N73" t="s">
        <v>58</v>
      </c>
      <c r="O73">
        <v>9.57773256242812E-3</v>
      </c>
      <c r="P73" t="s">
        <v>45</v>
      </c>
      <c r="Q73">
        <v>88.281461185162101</v>
      </c>
      <c r="R73" t="s">
        <v>45</v>
      </c>
      <c r="S73">
        <v>0.94135748556300003</v>
      </c>
      <c r="T73">
        <v>0.85</v>
      </c>
      <c r="U73" t="s">
        <v>45</v>
      </c>
      <c r="V73">
        <v>0.95905449474899995</v>
      </c>
      <c r="W73" t="s">
        <v>45</v>
      </c>
      <c r="X73">
        <v>0.92224698232900004</v>
      </c>
      <c r="Y73" t="s">
        <v>45</v>
      </c>
      <c r="Z73">
        <v>0.95412926422199995</v>
      </c>
      <c r="AA73" t="s">
        <v>45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48</v>
      </c>
      <c r="AG73">
        <v>0</v>
      </c>
      <c r="AH73">
        <v>-7.58982413017E-4</v>
      </c>
      <c r="AI73" t="s">
        <v>48</v>
      </c>
      <c r="AJ73">
        <v>0.97024044012099997</v>
      </c>
      <c r="AK73" t="s">
        <v>49</v>
      </c>
      <c r="AL73">
        <v>0.28101128970799999</v>
      </c>
      <c r="AM73" t="s">
        <v>45</v>
      </c>
      <c r="AN73">
        <v>0.02</v>
      </c>
      <c r="AO73" t="s">
        <v>54</v>
      </c>
      <c r="AP73" t="s">
        <v>55</v>
      </c>
      <c r="AQ73" t="s">
        <v>55</v>
      </c>
      <c r="AR73" t="s">
        <v>787</v>
      </c>
      <c r="AS73">
        <v>9.4999999999999998E-3</v>
      </c>
      <c r="AT73" t="s">
        <v>738</v>
      </c>
    </row>
    <row r="74" spans="1:47" x14ac:dyDescent="0.3">
      <c r="A74" t="s">
        <v>403</v>
      </c>
      <c r="B74" t="s">
        <v>64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45</v>
      </c>
      <c r="K74">
        <v>21293722</v>
      </c>
      <c r="L74" t="s">
        <v>46</v>
      </c>
      <c r="M74">
        <v>1112.3197500000001</v>
      </c>
      <c r="N74" t="s">
        <v>49</v>
      </c>
      <c r="O74">
        <v>2.3575011506381801E-2</v>
      </c>
      <c r="P74" t="s">
        <v>45</v>
      </c>
      <c r="Q74">
        <v>90.901346773174893</v>
      </c>
      <c r="R74" t="s">
        <v>45</v>
      </c>
      <c r="S74">
        <v>0.87769835786600003</v>
      </c>
      <c r="T74">
        <v>0.8</v>
      </c>
      <c r="U74" t="s">
        <v>45</v>
      </c>
      <c r="V74">
        <v>0.90421738152099995</v>
      </c>
      <c r="W74" t="s">
        <v>45</v>
      </c>
      <c r="X74">
        <v>0.84924472042800003</v>
      </c>
      <c r="Y74" t="s">
        <v>45</v>
      </c>
      <c r="Z74">
        <v>0.95412926422199995</v>
      </c>
      <c r="AA74" t="s">
        <v>45</v>
      </c>
      <c r="AB74" s="2">
        <v>3.9615524487999999E-16</v>
      </c>
      <c r="AC74" t="s">
        <v>47</v>
      </c>
      <c r="AD74">
        <v>0</v>
      </c>
      <c r="AE74">
        <v>-1.8496868948299999E-3</v>
      </c>
      <c r="AF74" t="s">
        <v>48</v>
      </c>
      <c r="AG74">
        <v>5</v>
      </c>
      <c r="AH74">
        <v>-2.1883470703E-3</v>
      </c>
      <c r="AI74" t="s">
        <v>48</v>
      </c>
      <c r="AJ74">
        <v>0.95775924002400004</v>
      </c>
      <c r="AK74" t="s">
        <v>49</v>
      </c>
      <c r="AL74">
        <v>0.109583869998</v>
      </c>
      <c r="AM74" t="s">
        <v>45</v>
      </c>
      <c r="AN74">
        <v>0.01</v>
      </c>
      <c r="AO74" t="s">
        <v>54</v>
      </c>
      <c r="AP74" t="s">
        <v>55</v>
      </c>
      <c r="AQ74" t="s">
        <v>55</v>
      </c>
      <c r="AR74" t="s">
        <v>788</v>
      </c>
      <c r="AS74">
        <v>4.7499999999999999E-3</v>
      </c>
      <c r="AT74" t="s">
        <v>52</v>
      </c>
    </row>
    <row r="75" spans="1:47" x14ac:dyDescent="0.3">
      <c r="A75" t="s">
        <v>405</v>
      </c>
      <c r="B75" t="s">
        <v>64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45</v>
      </c>
      <c r="K75">
        <v>20122988</v>
      </c>
      <c r="L75" t="s">
        <v>46</v>
      </c>
      <c r="M75">
        <v>1048.5467522321401</v>
      </c>
      <c r="N75" t="s">
        <v>49</v>
      </c>
      <c r="O75">
        <v>2.5239852041647699E-2</v>
      </c>
      <c r="P75" t="s">
        <v>45</v>
      </c>
      <c r="Q75">
        <v>91.311569442832393</v>
      </c>
      <c r="R75" t="s">
        <v>45</v>
      </c>
      <c r="S75">
        <v>0.86191583155999996</v>
      </c>
      <c r="T75">
        <v>0.8</v>
      </c>
      <c r="U75" t="s">
        <v>45</v>
      </c>
      <c r="V75">
        <v>0.89212825018099995</v>
      </c>
      <c r="W75" t="s">
        <v>45</v>
      </c>
      <c r="X75">
        <v>0.82927823147599999</v>
      </c>
      <c r="Y75" t="s">
        <v>45</v>
      </c>
      <c r="Z75">
        <v>0.84094804639099996</v>
      </c>
      <c r="AA75" t="s">
        <v>45</v>
      </c>
      <c r="AB75" s="2">
        <v>2.1049411408E-19</v>
      </c>
      <c r="AC75" t="s">
        <v>47</v>
      </c>
      <c r="AD75">
        <v>1</v>
      </c>
      <c r="AE75">
        <v>-2.2155327917699999E-3</v>
      </c>
      <c r="AF75" t="s">
        <v>48</v>
      </c>
      <c r="AG75">
        <v>10</v>
      </c>
      <c r="AH75">
        <v>-2.6282208579199999E-3</v>
      </c>
      <c r="AI75" t="s">
        <v>48</v>
      </c>
      <c r="AJ75">
        <v>0.95153905573099995</v>
      </c>
      <c r="AK75" t="s">
        <v>49</v>
      </c>
      <c r="AL75">
        <v>0.18217467396000001</v>
      </c>
      <c r="AM75" t="s">
        <v>45</v>
      </c>
      <c r="AN75">
        <v>0.01</v>
      </c>
      <c r="AO75" t="s">
        <v>54</v>
      </c>
      <c r="AP75" t="s">
        <v>55</v>
      </c>
      <c r="AQ75" t="s">
        <v>55</v>
      </c>
      <c r="AR75" t="s">
        <v>789</v>
      </c>
      <c r="AS75">
        <v>4.7499999999999999E-3</v>
      </c>
      <c r="AT75" t="s">
        <v>52</v>
      </c>
    </row>
    <row r="76" spans="1:47" x14ac:dyDescent="0.3">
      <c r="A76" t="s">
        <v>407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45</v>
      </c>
      <c r="K76">
        <v>30062610</v>
      </c>
      <c r="L76" t="s">
        <v>46</v>
      </c>
      <c r="M76">
        <v>1253.1900493421001</v>
      </c>
      <c r="N76" t="s">
        <v>49</v>
      </c>
      <c r="O76">
        <v>3.1976874461138401E-2</v>
      </c>
      <c r="P76" t="s">
        <v>45</v>
      </c>
      <c r="Q76">
        <v>91.565549029134601</v>
      </c>
      <c r="R76" t="s">
        <v>45</v>
      </c>
      <c r="S76">
        <v>0.84979038330300005</v>
      </c>
      <c r="T76">
        <v>0.7</v>
      </c>
      <c r="U76" t="s">
        <v>45</v>
      </c>
      <c r="V76">
        <v>0.88477705096100001</v>
      </c>
      <c r="W76" t="s">
        <v>45</v>
      </c>
      <c r="X76">
        <v>0.81133050074500002</v>
      </c>
      <c r="Y76" t="s">
        <v>45</v>
      </c>
      <c r="Z76">
        <v>0.67793689645199995</v>
      </c>
      <c r="AA76" t="s">
        <v>45</v>
      </c>
      <c r="AB76" s="2">
        <v>4.03260851623E-70</v>
      </c>
      <c r="AC76" t="s">
        <v>47</v>
      </c>
      <c r="AD76">
        <v>11</v>
      </c>
      <c r="AE76">
        <v>-1.7022702642100001E-3</v>
      </c>
      <c r="AF76" t="s">
        <v>48</v>
      </c>
      <c r="AG76">
        <v>24</v>
      </c>
      <c r="AH76">
        <v>-2.1771459893900002E-3</v>
      </c>
      <c r="AI76" t="s">
        <v>48</v>
      </c>
      <c r="AJ76">
        <v>0.95516603515099996</v>
      </c>
      <c r="AK76" t="s">
        <v>49</v>
      </c>
      <c r="AL76">
        <v>0.15671445533299999</v>
      </c>
      <c r="AM76" t="s">
        <v>45</v>
      </c>
      <c r="AN76">
        <v>1.09090909091E-2</v>
      </c>
      <c r="AO76" t="s">
        <v>883</v>
      </c>
      <c r="AQ76" t="s">
        <v>883</v>
      </c>
      <c r="AR76" t="s">
        <v>790</v>
      </c>
      <c r="AS76">
        <v>5.1818181818200004E-3</v>
      </c>
      <c r="AT76" t="s">
        <v>52</v>
      </c>
    </row>
    <row r="77" spans="1:47" x14ac:dyDescent="0.3">
      <c r="A77" t="s">
        <v>408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45</v>
      </c>
      <c r="K77">
        <v>20113067</v>
      </c>
      <c r="L77" t="s">
        <v>46</v>
      </c>
      <c r="M77">
        <v>1072.9997589285699</v>
      </c>
      <c r="N77" t="s">
        <v>49</v>
      </c>
      <c r="O77">
        <v>3.3798631292044599E-2</v>
      </c>
      <c r="P77" t="s">
        <v>45</v>
      </c>
      <c r="Q77">
        <v>88.905970984265196</v>
      </c>
      <c r="R77" t="s">
        <v>45</v>
      </c>
      <c r="S77">
        <v>0.86241760161299996</v>
      </c>
      <c r="T77">
        <v>0.8</v>
      </c>
      <c r="U77" t="s">
        <v>45</v>
      </c>
      <c r="V77">
        <v>0.89294378650899997</v>
      </c>
      <c r="W77" t="s">
        <v>45</v>
      </c>
      <c r="X77">
        <v>0.82952015145699998</v>
      </c>
      <c r="Y77" t="s">
        <v>45</v>
      </c>
      <c r="Z77">
        <v>0.95412926422199995</v>
      </c>
      <c r="AA77" t="s">
        <v>45</v>
      </c>
      <c r="AB77" s="2">
        <v>1.61900495217E-18</v>
      </c>
      <c r="AC77" t="s">
        <v>47</v>
      </c>
      <c r="AD77">
        <v>0</v>
      </c>
      <c r="AE77">
        <v>-2.00496866952E-3</v>
      </c>
      <c r="AF77" t="s">
        <v>48</v>
      </c>
      <c r="AG77">
        <v>9</v>
      </c>
      <c r="AH77">
        <v>-2.52550142925E-3</v>
      </c>
      <c r="AI77" t="s">
        <v>48</v>
      </c>
      <c r="AJ77">
        <v>0.95724645077699999</v>
      </c>
      <c r="AK77" t="s">
        <v>49</v>
      </c>
      <c r="AL77">
        <v>0.35060795447300003</v>
      </c>
      <c r="AM77" t="s">
        <v>45</v>
      </c>
      <c r="AN77">
        <v>0.01</v>
      </c>
      <c r="AO77" t="s">
        <v>884</v>
      </c>
      <c r="AP77" t="s">
        <v>885</v>
      </c>
      <c r="AQ77" t="s">
        <v>886</v>
      </c>
      <c r="AR77" t="s">
        <v>791</v>
      </c>
      <c r="AS77">
        <v>4.7499999999999999E-3</v>
      </c>
      <c r="AT77" t="s">
        <v>52</v>
      </c>
    </row>
    <row r="78" spans="1:47" x14ac:dyDescent="0.3">
      <c r="A78" t="s">
        <v>409</v>
      </c>
      <c r="B78" t="s">
        <v>64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45</v>
      </c>
      <c r="K78">
        <v>24554073</v>
      </c>
      <c r="L78" t="s">
        <v>46</v>
      </c>
      <c r="M78">
        <v>997.02884210526304</v>
      </c>
      <c r="N78" t="s">
        <v>58</v>
      </c>
      <c r="O78">
        <v>8.5367214622157402E-3</v>
      </c>
      <c r="P78" t="s">
        <v>45</v>
      </c>
      <c r="Q78">
        <v>95.091814885334401</v>
      </c>
      <c r="R78" t="s">
        <v>45</v>
      </c>
      <c r="S78">
        <v>0.97291822940499995</v>
      </c>
      <c r="T78">
        <v>0.85</v>
      </c>
      <c r="U78" t="s">
        <v>45</v>
      </c>
      <c r="V78">
        <v>0.98196083666699996</v>
      </c>
      <c r="W78" t="s">
        <v>45</v>
      </c>
      <c r="X78">
        <v>0.96511329640999999</v>
      </c>
      <c r="Y78" t="s">
        <v>45</v>
      </c>
      <c r="Z78">
        <v>0.84094804639099996</v>
      </c>
      <c r="AA78" t="s">
        <v>45</v>
      </c>
      <c r="AB78">
        <v>1.9748036792699999E-2</v>
      </c>
      <c r="AC78" t="s">
        <v>47</v>
      </c>
      <c r="AD78">
        <v>0</v>
      </c>
      <c r="AE78">
        <v>-1.9383041073200001E-4</v>
      </c>
      <c r="AF78" t="s">
        <v>45</v>
      </c>
      <c r="AG78">
        <v>0</v>
      </c>
      <c r="AH78">
        <v>-2.4233495683E-4</v>
      </c>
      <c r="AI78" t="s">
        <v>45</v>
      </c>
      <c r="AJ78">
        <v>0.96292146724500005</v>
      </c>
      <c r="AK78" t="s">
        <v>49</v>
      </c>
      <c r="AL78">
        <v>0.30210630457400001</v>
      </c>
      <c r="AM78" t="s">
        <v>45</v>
      </c>
      <c r="AN78">
        <v>0.02</v>
      </c>
      <c r="AO78" t="s">
        <v>887</v>
      </c>
      <c r="AQ78" t="s">
        <v>887</v>
      </c>
      <c r="AR78" t="s">
        <v>792</v>
      </c>
      <c r="AS78">
        <v>9.4999999999999998E-3</v>
      </c>
      <c r="AT78" t="s">
        <v>52</v>
      </c>
    </row>
    <row r="79" spans="1:47" x14ac:dyDescent="0.3">
      <c r="A79" t="s">
        <v>410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45</v>
      </c>
      <c r="K79">
        <v>9080878</v>
      </c>
      <c r="L79" t="s">
        <v>46</v>
      </c>
      <c r="M79">
        <v>460.58915066964198</v>
      </c>
      <c r="N79" t="s">
        <v>58</v>
      </c>
      <c r="O79">
        <v>3.9145246271980502E-2</v>
      </c>
      <c r="P79" t="s">
        <v>45</v>
      </c>
      <c r="Q79">
        <v>97.962297242028498</v>
      </c>
      <c r="R79" t="s">
        <v>45</v>
      </c>
      <c r="S79">
        <v>0.947020568221</v>
      </c>
      <c r="T79">
        <v>0.8</v>
      </c>
      <c r="U79" t="s">
        <v>45</v>
      </c>
      <c r="V79">
        <v>0.95723600122899999</v>
      </c>
      <c r="W79" t="s">
        <v>45</v>
      </c>
      <c r="X79">
        <v>0.93649089834999999</v>
      </c>
      <c r="Y79" t="s">
        <v>45</v>
      </c>
      <c r="Z79">
        <v>0.95412926422199995</v>
      </c>
      <c r="AA79" t="s">
        <v>45</v>
      </c>
      <c r="AB79">
        <v>5.18415245251E-3</v>
      </c>
      <c r="AC79" t="s">
        <v>47</v>
      </c>
      <c r="AD79">
        <v>0</v>
      </c>
      <c r="AE79">
        <v>-6.9048330611799996E-4</v>
      </c>
      <c r="AF79" t="s">
        <v>48</v>
      </c>
      <c r="AG79">
        <v>0</v>
      </c>
      <c r="AH79">
        <v>-8.5089824031100005E-4</v>
      </c>
      <c r="AI79" t="s">
        <v>48</v>
      </c>
      <c r="AJ79">
        <v>0.96518882865699995</v>
      </c>
      <c r="AK79" t="s">
        <v>49</v>
      </c>
      <c r="AL79">
        <v>0.46239345206799998</v>
      </c>
      <c r="AM79" t="s">
        <v>45</v>
      </c>
      <c r="AN79">
        <v>0.02</v>
      </c>
      <c r="AO79" t="s">
        <v>888</v>
      </c>
      <c r="AP79" t="s">
        <v>888</v>
      </c>
      <c r="AR79" t="s">
        <v>793</v>
      </c>
      <c r="AS79">
        <v>9.4999999999999998E-3</v>
      </c>
      <c r="AT79" t="s">
        <v>738</v>
      </c>
    </row>
    <row r="80" spans="1:47" x14ac:dyDescent="0.3">
      <c r="A80" t="s">
        <v>412</v>
      </c>
      <c r="B80" t="s">
        <v>64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45</v>
      </c>
      <c r="K80">
        <v>14824546</v>
      </c>
      <c r="L80" t="s">
        <v>46</v>
      </c>
      <c r="M80">
        <v>765.63392633928504</v>
      </c>
      <c r="N80" t="s">
        <v>58</v>
      </c>
      <c r="O80">
        <v>3.7672015827814501E-2</v>
      </c>
      <c r="P80" t="s">
        <v>45</v>
      </c>
      <c r="Q80">
        <v>95.286959512320095</v>
      </c>
      <c r="R80" t="s">
        <v>45</v>
      </c>
      <c r="S80">
        <v>0.94667334926900004</v>
      </c>
      <c r="T80">
        <v>0.8</v>
      </c>
      <c r="U80" t="s">
        <v>45</v>
      </c>
      <c r="V80">
        <v>0.96411160926399997</v>
      </c>
      <c r="W80" t="s">
        <v>45</v>
      </c>
      <c r="X80">
        <v>0.92656559408500005</v>
      </c>
      <c r="Y80" t="s">
        <v>45</v>
      </c>
      <c r="Z80">
        <v>0.84094804639099996</v>
      </c>
      <c r="AA80" t="s">
        <v>45</v>
      </c>
      <c r="AB80" s="2">
        <v>2.2694402283000001E-8</v>
      </c>
      <c r="AC80" t="s">
        <v>47</v>
      </c>
      <c r="AD80">
        <v>0</v>
      </c>
      <c r="AE80">
        <v>-4.48411818993E-4</v>
      </c>
      <c r="AF80" t="s">
        <v>45</v>
      </c>
      <c r="AG80">
        <v>0</v>
      </c>
      <c r="AH80">
        <v>-9.4835126471199999E-4</v>
      </c>
      <c r="AI80" t="s">
        <v>48</v>
      </c>
      <c r="AJ80">
        <v>0.95939835189599998</v>
      </c>
      <c r="AK80" t="s">
        <v>49</v>
      </c>
      <c r="AL80">
        <v>0.482475063737</v>
      </c>
      <c r="AM80" t="s">
        <v>45</v>
      </c>
      <c r="AN80">
        <v>0.01</v>
      </c>
      <c r="AO80" t="s">
        <v>889</v>
      </c>
      <c r="AP80" t="s">
        <v>889</v>
      </c>
      <c r="AR80" t="s">
        <v>794</v>
      </c>
      <c r="AS80">
        <v>4.7499999999999999E-3</v>
      </c>
      <c r="AT80" t="s">
        <v>52</v>
      </c>
    </row>
    <row r="81" spans="1:46" x14ac:dyDescent="0.3">
      <c r="A81" t="s">
        <v>414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45</v>
      </c>
      <c r="K81">
        <v>29081266</v>
      </c>
      <c r="L81" t="s">
        <v>46</v>
      </c>
      <c r="M81">
        <v>1203.4982500000001</v>
      </c>
      <c r="N81" t="s">
        <v>49</v>
      </c>
      <c r="O81">
        <v>1.8374614895879899E-2</v>
      </c>
      <c r="P81" t="s">
        <v>45</v>
      </c>
      <c r="Q81">
        <v>90.910981369290099</v>
      </c>
      <c r="R81" t="s">
        <v>45</v>
      </c>
      <c r="S81">
        <v>0.93454897511799995</v>
      </c>
      <c r="T81">
        <v>0.85</v>
      </c>
      <c r="U81" t="s">
        <v>45</v>
      </c>
      <c r="V81">
        <v>0.91651468314100004</v>
      </c>
      <c r="W81" t="s">
        <v>45</v>
      </c>
      <c r="X81">
        <v>0.95034256486599999</v>
      </c>
      <c r="Y81" t="s">
        <v>45</v>
      </c>
      <c r="Z81">
        <v>0.99584488300200003</v>
      </c>
      <c r="AA81" t="s">
        <v>45</v>
      </c>
      <c r="AB81" s="2">
        <v>5.9019214626100004E-7</v>
      </c>
      <c r="AC81" t="s">
        <v>47</v>
      </c>
      <c r="AD81">
        <v>0</v>
      </c>
      <c r="AE81">
        <v>-1.3505253645100001E-3</v>
      </c>
      <c r="AF81" t="s">
        <v>48</v>
      </c>
      <c r="AG81">
        <v>0</v>
      </c>
      <c r="AH81">
        <v>-3.53227941673E-4</v>
      </c>
      <c r="AI81" t="s">
        <v>45</v>
      </c>
      <c r="AJ81">
        <v>0.965393253512</v>
      </c>
      <c r="AK81" t="s">
        <v>49</v>
      </c>
      <c r="AL81">
        <v>0.37911606262300002</v>
      </c>
      <c r="AM81" t="s">
        <v>45</v>
      </c>
      <c r="AN81">
        <v>0.02</v>
      </c>
      <c r="AO81" t="s">
        <v>54</v>
      </c>
      <c r="AP81" t="s">
        <v>55</v>
      </c>
      <c r="AQ81" t="s">
        <v>55</v>
      </c>
      <c r="AR81" t="s">
        <v>795</v>
      </c>
      <c r="AS81">
        <v>9.4999999999999998E-3</v>
      </c>
      <c r="AT81" t="s">
        <v>52</v>
      </c>
    </row>
    <row r="82" spans="1:46" x14ac:dyDescent="0.3">
      <c r="A82" t="s">
        <v>416</v>
      </c>
      <c r="B82" t="s">
        <v>64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45</v>
      </c>
      <c r="K82">
        <v>33902064</v>
      </c>
      <c r="L82" t="s">
        <v>46</v>
      </c>
      <c r="M82">
        <v>1389.84024342105</v>
      </c>
      <c r="N82" t="s">
        <v>49</v>
      </c>
      <c r="O82">
        <v>1.40417903318922E-2</v>
      </c>
      <c r="P82" t="s">
        <v>45</v>
      </c>
      <c r="Q82">
        <v>91.674274432550504</v>
      </c>
      <c r="R82" t="s">
        <v>45</v>
      </c>
      <c r="S82">
        <v>0.83382419042800004</v>
      </c>
      <c r="T82">
        <v>0.7</v>
      </c>
      <c r="U82" t="s">
        <v>45</v>
      </c>
      <c r="V82">
        <v>0.86254423241</v>
      </c>
      <c r="W82" t="s">
        <v>45</v>
      </c>
      <c r="X82">
        <v>0.80113866798800004</v>
      </c>
      <c r="Y82" t="s">
        <v>45</v>
      </c>
      <c r="Z82">
        <v>0.50765795335700004</v>
      </c>
      <c r="AA82" t="s">
        <v>45</v>
      </c>
      <c r="AB82" s="2">
        <v>1.3624776573400001E-44</v>
      </c>
      <c r="AC82" t="s">
        <v>47</v>
      </c>
      <c r="AD82">
        <v>23</v>
      </c>
      <c r="AE82">
        <v>-2.1036626324000001E-3</v>
      </c>
      <c r="AF82" t="s">
        <v>48</v>
      </c>
      <c r="AG82">
        <v>30</v>
      </c>
      <c r="AH82">
        <v>-2.7426976322100002E-3</v>
      </c>
      <c r="AI82" t="s">
        <v>48</v>
      </c>
      <c r="AJ82">
        <v>0.94958893948199996</v>
      </c>
      <c r="AK82" t="s">
        <v>49</v>
      </c>
      <c r="AL82">
        <v>0.17597341304299999</v>
      </c>
      <c r="AM82" t="s">
        <v>45</v>
      </c>
      <c r="AN82">
        <v>1.09090909091E-2</v>
      </c>
      <c r="AO82" t="s">
        <v>878</v>
      </c>
      <c r="AQ82" t="s">
        <v>878</v>
      </c>
      <c r="AR82" t="s">
        <v>796</v>
      </c>
      <c r="AS82">
        <v>5.1818181818200004E-3</v>
      </c>
      <c r="AT82" t="s">
        <v>52</v>
      </c>
    </row>
    <row r="83" spans="1:46" x14ac:dyDescent="0.3">
      <c r="A83" t="s">
        <v>417</v>
      </c>
      <c r="B83" t="s">
        <v>64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45</v>
      </c>
      <c r="K83">
        <v>20624078</v>
      </c>
      <c r="L83" t="s">
        <v>46</v>
      </c>
      <c r="M83">
        <v>1070.1471383928499</v>
      </c>
      <c r="N83" t="s">
        <v>49</v>
      </c>
      <c r="O83">
        <v>2.05400602432446E-2</v>
      </c>
      <c r="P83" t="s">
        <v>45</v>
      </c>
      <c r="Q83">
        <v>93.281496617424594</v>
      </c>
      <c r="R83" t="s">
        <v>45</v>
      </c>
      <c r="S83">
        <v>0.88533774017300004</v>
      </c>
      <c r="T83">
        <v>0.8</v>
      </c>
      <c r="U83" t="s">
        <v>45</v>
      </c>
      <c r="V83">
        <v>0.91095053625699995</v>
      </c>
      <c r="W83" t="s">
        <v>45</v>
      </c>
      <c r="X83">
        <v>0.85745093864199995</v>
      </c>
      <c r="Y83" t="s">
        <v>45</v>
      </c>
      <c r="Z83">
        <v>0.95412926422199995</v>
      </c>
      <c r="AA83" t="s">
        <v>45</v>
      </c>
      <c r="AB83" s="2">
        <v>1.73783915566E-17</v>
      </c>
      <c r="AC83" t="s">
        <v>47</v>
      </c>
      <c r="AD83">
        <v>0</v>
      </c>
      <c r="AE83">
        <v>-1.8667638616500001E-3</v>
      </c>
      <c r="AF83" t="s">
        <v>48</v>
      </c>
      <c r="AG83">
        <v>5</v>
      </c>
      <c r="AH83">
        <v>-2.3797952908200001E-3</v>
      </c>
      <c r="AI83" t="s">
        <v>48</v>
      </c>
      <c r="AJ83">
        <v>0.96309027729600005</v>
      </c>
      <c r="AK83" t="s">
        <v>49</v>
      </c>
      <c r="AL83">
        <v>1.2157597227100001</v>
      </c>
      <c r="AM83" t="s">
        <v>48</v>
      </c>
      <c r="AN83">
        <v>0.01</v>
      </c>
      <c r="AO83" t="s">
        <v>890</v>
      </c>
      <c r="AP83" t="s">
        <v>891</v>
      </c>
      <c r="AQ83" t="s">
        <v>892</v>
      </c>
      <c r="AR83" t="s">
        <v>725</v>
      </c>
      <c r="AS83">
        <v>4.7499999999999999E-3</v>
      </c>
      <c r="AT83" t="s">
        <v>52</v>
      </c>
    </row>
    <row r="84" spans="1:46" x14ac:dyDescent="0.3">
      <c r="A84" t="s">
        <v>419</v>
      </c>
      <c r="B84" t="s">
        <v>64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45</v>
      </c>
      <c r="K84">
        <v>19868115</v>
      </c>
      <c r="L84" t="s">
        <v>46</v>
      </c>
      <c r="M84">
        <v>1036.64492410714</v>
      </c>
      <c r="N84" t="s">
        <v>49</v>
      </c>
      <c r="O84">
        <v>1.5868040911426601E-2</v>
      </c>
      <c r="P84" t="s">
        <v>45</v>
      </c>
      <c r="Q84">
        <v>92.314399894863598</v>
      </c>
      <c r="R84" t="s">
        <v>45</v>
      </c>
      <c r="S84">
        <v>0.85851750713599995</v>
      </c>
      <c r="T84">
        <v>0.8</v>
      </c>
      <c r="U84" t="s">
        <v>45</v>
      </c>
      <c r="V84">
        <v>0.89861666253000005</v>
      </c>
      <c r="W84" t="s">
        <v>45</v>
      </c>
      <c r="X84">
        <v>0.81584211654600003</v>
      </c>
      <c r="Y84" t="s">
        <v>45</v>
      </c>
      <c r="Z84">
        <v>0.84094804639099996</v>
      </c>
      <c r="AA84" t="s">
        <v>45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48</v>
      </c>
      <c r="AG84">
        <v>7</v>
      </c>
      <c r="AH84">
        <v>-2.9862380270699999E-3</v>
      </c>
      <c r="AI84" t="s">
        <v>48</v>
      </c>
      <c r="AJ84">
        <v>0.94278636901400004</v>
      </c>
      <c r="AK84" t="s">
        <v>49</v>
      </c>
      <c r="AL84">
        <v>0.1711955194</v>
      </c>
      <c r="AM84" t="s">
        <v>45</v>
      </c>
      <c r="AN84">
        <v>0.01</v>
      </c>
      <c r="AO84" t="s">
        <v>54</v>
      </c>
      <c r="AP84" t="s">
        <v>55</v>
      </c>
      <c r="AQ84" t="s">
        <v>55</v>
      </c>
      <c r="AR84" t="s">
        <v>797</v>
      </c>
      <c r="AS84">
        <v>4.7499999999999999E-3</v>
      </c>
      <c r="AT84" t="s">
        <v>52</v>
      </c>
    </row>
    <row r="85" spans="1:46" x14ac:dyDescent="0.3">
      <c r="A85" t="s">
        <v>420</v>
      </c>
      <c r="B85" t="s">
        <v>64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45</v>
      </c>
      <c r="K85">
        <v>20043314</v>
      </c>
      <c r="L85" t="s">
        <v>46</v>
      </c>
      <c r="M85">
        <v>1036.9175200892801</v>
      </c>
      <c r="N85" t="s">
        <v>49</v>
      </c>
      <c r="O85">
        <v>2.4404028241861699E-2</v>
      </c>
      <c r="P85" t="s">
        <v>45</v>
      </c>
      <c r="Q85">
        <v>93.132149928199397</v>
      </c>
      <c r="R85" t="s">
        <v>45</v>
      </c>
      <c r="S85">
        <v>0.86964141001799999</v>
      </c>
      <c r="T85">
        <v>0.8</v>
      </c>
      <c r="U85" t="s">
        <v>45</v>
      </c>
      <c r="V85">
        <v>0.90574297713600005</v>
      </c>
      <c r="W85" t="s">
        <v>45</v>
      </c>
      <c r="X85">
        <v>0.83080953631700005</v>
      </c>
      <c r="Y85" t="s">
        <v>45</v>
      </c>
      <c r="Z85">
        <v>0.84094804639099996</v>
      </c>
      <c r="AA85" t="s">
        <v>45</v>
      </c>
      <c r="AB85" s="2">
        <v>1.48181314854E-31</v>
      </c>
      <c r="AC85" t="s">
        <v>47</v>
      </c>
      <c r="AD85">
        <v>0</v>
      </c>
      <c r="AE85">
        <v>-1.92020993174E-3</v>
      </c>
      <c r="AF85" t="s">
        <v>48</v>
      </c>
      <c r="AG85">
        <v>8</v>
      </c>
      <c r="AH85">
        <v>-2.7744506614399999E-3</v>
      </c>
      <c r="AI85" t="s">
        <v>48</v>
      </c>
      <c r="AJ85">
        <v>0.953836825587</v>
      </c>
      <c r="AK85" t="s">
        <v>49</v>
      </c>
      <c r="AL85">
        <v>0.27897397046900002</v>
      </c>
      <c r="AM85" t="s">
        <v>45</v>
      </c>
      <c r="AN85">
        <v>0.01</v>
      </c>
      <c r="AO85" t="s">
        <v>893</v>
      </c>
      <c r="AP85" t="s">
        <v>893</v>
      </c>
      <c r="AR85" t="s">
        <v>798</v>
      </c>
      <c r="AS85">
        <v>4.7499999999999999E-3</v>
      </c>
      <c r="AT85" t="s">
        <v>52</v>
      </c>
    </row>
    <row r="86" spans="1:46" x14ac:dyDescent="0.3">
      <c r="A86" t="s">
        <v>421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45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45</v>
      </c>
      <c r="Q86">
        <v>88.996505117516904</v>
      </c>
      <c r="R86" t="s">
        <v>45</v>
      </c>
      <c r="S86">
        <v>0.92060349528200003</v>
      </c>
      <c r="T86">
        <v>0.8</v>
      </c>
      <c r="U86" t="s">
        <v>45</v>
      </c>
      <c r="V86">
        <v>0.951534925659</v>
      </c>
      <c r="W86" t="s">
        <v>45</v>
      </c>
      <c r="X86">
        <v>0.888552740279</v>
      </c>
      <c r="Y86" t="s">
        <v>45</v>
      </c>
      <c r="Z86">
        <v>0.67793689645199995</v>
      </c>
      <c r="AA86" t="s">
        <v>45</v>
      </c>
      <c r="AB86" s="2">
        <v>9.7575780615799999E-25</v>
      </c>
      <c r="AC86" t="s">
        <v>47</v>
      </c>
      <c r="AD86">
        <v>0</v>
      </c>
      <c r="AE86">
        <v>-4.5360053917199998E-4</v>
      </c>
      <c r="AF86" t="s">
        <v>45</v>
      </c>
      <c r="AG86">
        <v>1</v>
      </c>
      <c r="AH86">
        <v>-1.33128437318E-3</v>
      </c>
      <c r="AI86" t="s">
        <v>48</v>
      </c>
      <c r="AJ86">
        <v>0.98291848123900005</v>
      </c>
      <c r="AK86" t="s">
        <v>49</v>
      </c>
      <c r="AL86">
        <v>0.28480375482499998</v>
      </c>
      <c r="AM86" t="s">
        <v>45</v>
      </c>
      <c r="AN86">
        <v>0.01</v>
      </c>
      <c r="AO86" t="s">
        <v>894</v>
      </c>
      <c r="AQ86" t="s">
        <v>894</v>
      </c>
      <c r="AR86" t="s">
        <v>799</v>
      </c>
      <c r="AS86">
        <v>4.7499999999999999E-3</v>
      </c>
      <c r="AT86" t="s">
        <v>52</v>
      </c>
    </row>
    <row r="87" spans="1:46" x14ac:dyDescent="0.3">
      <c r="A87" t="s">
        <v>422</v>
      </c>
      <c r="B87" t="s">
        <v>64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45</v>
      </c>
      <c r="K87">
        <v>29221047</v>
      </c>
      <c r="L87" t="s">
        <v>46</v>
      </c>
      <c r="M87">
        <v>1189.4530888157799</v>
      </c>
      <c r="N87" t="s">
        <v>46</v>
      </c>
      <c r="O87">
        <v>1.80326245166628E-2</v>
      </c>
      <c r="P87" t="s">
        <v>45</v>
      </c>
      <c r="Q87">
        <v>93.511851979251404</v>
      </c>
      <c r="R87" t="s">
        <v>45</v>
      </c>
      <c r="S87">
        <v>0.96053659996899998</v>
      </c>
      <c r="T87">
        <v>0.85</v>
      </c>
      <c r="U87" t="s">
        <v>45</v>
      </c>
      <c r="V87">
        <v>0.97325323672800002</v>
      </c>
      <c r="W87" t="s">
        <v>45</v>
      </c>
      <c r="X87">
        <v>0.94889774072800004</v>
      </c>
      <c r="Y87" t="s">
        <v>45</v>
      </c>
      <c r="Z87">
        <v>0.84094804639099996</v>
      </c>
      <c r="AA87" t="s">
        <v>45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45</v>
      </c>
      <c r="AG87">
        <v>0</v>
      </c>
      <c r="AH87">
        <v>-3.2505118232699999E-4</v>
      </c>
      <c r="AI87" t="s">
        <v>45</v>
      </c>
      <c r="AJ87">
        <v>0.959313949291</v>
      </c>
      <c r="AK87" t="s">
        <v>49</v>
      </c>
      <c r="AL87">
        <v>0.42918963806900001</v>
      </c>
      <c r="AM87" t="s">
        <v>45</v>
      </c>
      <c r="AN87">
        <v>0.02</v>
      </c>
      <c r="AO87" t="s">
        <v>895</v>
      </c>
      <c r="AQ87" t="s">
        <v>895</v>
      </c>
      <c r="AR87" t="s">
        <v>800</v>
      </c>
      <c r="AS87">
        <v>9.4999999999999998E-3</v>
      </c>
      <c r="AT87" t="s">
        <v>738</v>
      </c>
    </row>
    <row r="88" spans="1:46" x14ac:dyDescent="0.3">
      <c r="A88" t="s">
        <v>423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45</v>
      </c>
      <c r="K88">
        <v>19862739</v>
      </c>
      <c r="L88" t="s">
        <v>46</v>
      </c>
      <c r="M88">
        <v>1107.54484151785</v>
      </c>
      <c r="N88" t="s">
        <v>49</v>
      </c>
      <c r="O88">
        <v>3.15209035061546E-2</v>
      </c>
      <c r="P88" t="s">
        <v>45</v>
      </c>
      <c r="Q88">
        <v>80.967269437581294</v>
      </c>
      <c r="R88" t="s">
        <v>48</v>
      </c>
      <c r="S88">
        <v>0.90848979432400001</v>
      </c>
      <c r="T88">
        <v>0.8</v>
      </c>
      <c r="U88" t="s">
        <v>45</v>
      </c>
      <c r="V88">
        <v>0.93307640865599994</v>
      </c>
      <c r="W88" t="s">
        <v>45</v>
      </c>
      <c r="X88">
        <v>0.88275146445800001</v>
      </c>
      <c r="Y88" t="s">
        <v>45</v>
      </c>
      <c r="Z88">
        <v>0.95412926422199995</v>
      </c>
      <c r="AA88" t="s">
        <v>45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48</v>
      </c>
      <c r="AG88">
        <v>0</v>
      </c>
      <c r="AH88">
        <v>-9.7366723786199995E-4</v>
      </c>
      <c r="AI88" t="s">
        <v>48</v>
      </c>
      <c r="AJ88">
        <v>0.98709196148599998</v>
      </c>
      <c r="AK88" t="s">
        <v>49</v>
      </c>
      <c r="AL88">
        <v>0.212734203974</v>
      </c>
      <c r="AM88" t="s">
        <v>45</v>
      </c>
      <c r="AN88">
        <v>0.01</v>
      </c>
      <c r="AO88" t="s">
        <v>54</v>
      </c>
      <c r="AP88" t="s">
        <v>55</v>
      </c>
      <c r="AQ88" t="s">
        <v>55</v>
      </c>
      <c r="AR88" t="s">
        <v>801</v>
      </c>
      <c r="AS88">
        <v>4.7499999999999999E-3</v>
      </c>
      <c r="AT88" t="s">
        <v>52</v>
      </c>
    </row>
    <row r="89" spans="1:46" x14ac:dyDescent="0.3">
      <c r="A89" t="s">
        <v>424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45</v>
      </c>
      <c r="K89">
        <v>20693511</v>
      </c>
      <c r="L89" t="s">
        <v>46</v>
      </c>
      <c r="M89">
        <v>1134.06941294642</v>
      </c>
      <c r="N89" t="s">
        <v>49</v>
      </c>
      <c r="O89">
        <v>3.9199330528816599E-2</v>
      </c>
      <c r="P89" t="s">
        <v>45</v>
      </c>
      <c r="Q89">
        <v>85.304640490906493</v>
      </c>
      <c r="R89" t="s">
        <v>45</v>
      </c>
      <c r="S89">
        <v>0.92706695011200002</v>
      </c>
      <c r="T89">
        <v>0.8</v>
      </c>
      <c r="U89" t="s">
        <v>45</v>
      </c>
      <c r="V89">
        <v>0.95122902335299997</v>
      </c>
      <c r="W89" t="s">
        <v>45</v>
      </c>
      <c r="X89">
        <v>0.90246769845100006</v>
      </c>
      <c r="Y89" t="s">
        <v>45</v>
      </c>
      <c r="Z89">
        <v>0.95412926422199995</v>
      </c>
      <c r="AA89" t="s">
        <v>45</v>
      </c>
      <c r="AB89" s="2">
        <v>6.82886284548E-18</v>
      </c>
      <c r="AC89" t="s">
        <v>47</v>
      </c>
      <c r="AD89">
        <v>0</v>
      </c>
      <c r="AE89">
        <v>-3.0045833728400002E-4</v>
      </c>
      <c r="AF89" t="s">
        <v>45</v>
      </c>
      <c r="AG89">
        <v>0</v>
      </c>
      <c r="AH89">
        <v>-5.6735678789900004E-4</v>
      </c>
      <c r="AI89" t="s">
        <v>48</v>
      </c>
      <c r="AJ89">
        <v>0.98583976397200002</v>
      </c>
      <c r="AK89" t="s">
        <v>49</v>
      </c>
      <c r="AL89">
        <v>0.30167422649699999</v>
      </c>
      <c r="AM89" t="s">
        <v>45</v>
      </c>
      <c r="AN89">
        <v>0.01</v>
      </c>
      <c r="AO89" t="s">
        <v>896</v>
      </c>
      <c r="AQ89" t="s">
        <v>896</v>
      </c>
      <c r="AR89" t="s">
        <v>802</v>
      </c>
      <c r="AS89">
        <v>4.7499999999999999E-3</v>
      </c>
      <c r="AT89" t="s">
        <v>52</v>
      </c>
    </row>
    <row r="90" spans="1:46" x14ac:dyDescent="0.3">
      <c r="A90" t="s">
        <v>426</v>
      </c>
      <c r="B90" t="s">
        <v>64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45</v>
      </c>
      <c r="K90">
        <v>15543815</v>
      </c>
      <c r="L90" t="s">
        <v>46</v>
      </c>
      <c r="M90">
        <v>805.789625</v>
      </c>
      <c r="N90" t="s">
        <v>58</v>
      </c>
      <c r="O90">
        <v>3.5546474674088897E-2</v>
      </c>
      <c r="P90" t="s">
        <v>45</v>
      </c>
      <c r="Q90">
        <v>96.791738510879298</v>
      </c>
      <c r="R90" t="s">
        <v>45</v>
      </c>
      <c r="S90">
        <v>0.96903288998100001</v>
      </c>
      <c r="T90">
        <v>0.8</v>
      </c>
      <c r="U90" t="s">
        <v>45</v>
      </c>
      <c r="V90">
        <v>0.97971605379500004</v>
      </c>
      <c r="W90" t="s">
        <v>45</v>
      </c>
      <c r="X90">
        <v>0.95846715189999998</v>
      </c>
      <c r="Y90" t="s">
        <v>45</v>
      </c>
      <c r="Z90">
        <v>0.67793689645199995</v>
      </c>
      <c r="AA90" t="s">
        <v>45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45</v>
      </c>
      <c r="AG90">
        <v>0</v>
      </c>
      <c r="AH90">
        <v>-4.4789648039999998E-4</v>
      </c>
      <c r="AI90" t="s">
        <v>45</v>
      </c>
      <c r="AJ90">
        <v>0.97888960978999995</v>
      </c>
      <c r="AK90" t="s">
        <v>49</v>
      </c>
      <c r="AL90">
        <v>0.15867366184100001</v>
      </c>
      <c r="AM90" t="s">
        <v>45</v>
      </c>
      <c r="AN90">
        <v>0.01</v>
      </c>
      <c r="AO90" t="s">
        <v>54</v>
      </c>
      <c r="AP90" t="s">
        <v>55</v>
      </c>
      <c r="AQ90" t="s">
        <v>55</v>
      </c>
      <c r="AR90" t="s">
        <v>803</v>
      </c>
      <c r="AS90">
        <v>4.7499999999999999E-3</v>
      </c>
      <c r="AT90" t="s">
        <v>52</v>
      </c>
    </row>
    <row r="91" spans="1:46" x14ac:dyDescent="0.3">
      <c r="A91" t="s">
        <v>427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45</v>
      </c>
      <c r="K91">
        <v>19498823</v>
      </c>
      <c r="L91" t="s">
        <v>46</v>
      </c>
      <c r="M91">
        <v>1043.7727589285701</v>
      </c>
      <c r="N91" t="s">
        <v>49</v>
      </c>
      <c r="O91">
        <v>2.2316155267797101E-2</v>
      </c>
      <c r="P91" t="s">
        <v>45</v>
      </c>
      <c r="Q91">
        <v>89.173503478437695</v>
      </c>
      <c r="R91" t="s">
        <v>45</v>
      </c>
      <c r="S91">
        <v>0.94282189244400005</v>
      </c>
      <c r="T91">
        <v>0.8</v>
      </c>
      <c r="U91" t="s">
        <v>45</v>
      </c>
      <c r="V91">
        <v>0.95916607937200005</v>
      </c>
      <c r="W91" t="s">
        <v>45</v>
      </c>
      <c r="X91">
        <v>0.92636943619000001</v>
      </c>
      <c r="Y91" t="s">
        <v>45</v>
      </c>
      <c r="Z91">
        <v>0.95412926422199995</v>
      </c>
      <c r="AA91" t="s">
        <v>45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45</v>
      </c>
      <c r="AG91">
        <v>0</v>
      </c>
      <c r="AH91">
        <v>-4.3245809960500001E-4</v>
      </c>
      <c r="AI91" t="s">
        <v>45</v>
      </c>
      <c r="AJ91">
        <v>0.98457440226000004</v>
      </c>
      <c r="AK91" t="s">
        <v>49</v>
      </c>
      <c r="AL91">
        <v>0.50205928339700001</v>
      </c>
      <c r="AM91" t="s">
        <v>48</v>
      </c>
      <c r="AN91">
        <v>0.01</v>
      </c>
      <c r="AO91" t="s">
        <v>897</v>
      </c>
      <c r="AQ91" t="s">
        <v>897</v>
      </c>
      <c r="AR91" t="s">
        <v>804</v>
      </c>
      <c r="AS91">
        <v>4.7499999999999999E-3</v>
      </c>
      <c r="AT91" t="s">
        <v>52</v>
      </c>
    </row>
    <row r="92" spans="1:46" x14ac:dyDescent="0.3">
      <c r="A92" t="s">
        <v>428</v>
      </c>
      <c r="B92" t="s">
        <v>64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45</v>
      </c>
      <c r="K92">
        <v>33168068</v>
      </c>
      <c r="L92" t="s">
        <v>46</v>
      </c>
      <c r="M92">
        <v>1381.3797269736799</v>
      </c>
      <c r="N92" t="s">
        <v>49</v>
      </c>
      <c r="O92">
        <v>1.5020853863311499E-2</v>
      </c>
      <c r="P92" t="s">
        <v>45</v>
      </c>
      <c r="Q92">
        <v>89.536715934358298</v>
      </c>
      <c r="R92" t="s">
        <v>45</v>
      </c>
      <c r="S92">
        <v>0.94180976081800005</v>
      </c>
      <c r="T92">
        <v>0.85</v>
      </c>
      <c r="U92" t="s">
        <v>45</v>
      </c>
      <c r="V92">
        <v>0.96026648281100002</v>
      </c>
      <c r="W92" t="s">
        <v>45</v>
      </c>
      <c r="X92">
        <v>0.92327191361700001</v>
      </c>
      <c r="Y92" t="s">
        <v>45</v>
      </c>
      <c r="Z92">
        <v>0.84094804639099996</v>
      </c>
      <c r="AA92" t="s">
        <v>45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48</v>
      </c>
      <c r="AG92">
        <v>0</v>
      </c>
      <c r="AH92">
        <v>-4.63938534634E-4</v>
      </c>
      <c r="AI92" t="s">
        <v>45</v>
      </c>
      <c r="AJ92">
        <v>0.96267057218999996</v>
      </c>
      <c r="AK92" t="s">
        <v>49</v>
      </c>
      <c r="AL92">
        <v>0.50916715242099997</v>
      </c>
      <c r="AM92" t="s">
        <v>48</v>
      </c>
      <c r="AN92">
        <v>0.02</v>
      </c>
      <c r="AO92" t="s">
        <v>898</v>
      </c>
      <c r="AQ92" t="s">
        <v>898</v>
      </c>
      <c r="AR92" t="s">
        <v>805</v>
      </c>
      <c r="AS92">
        <v>9.4999999999999998E-3</v>
      </c>
      <c r="AT92" t="s">
        <v>52</v>
      </c>
    </row>
    <row r="93" spans="1:46" x14ac:dyDescent="0.3">
      <c r="A93" t="s">
        <v>429</v>
      </c>
      <c r="B93" t="s">
        <v>64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45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45</v>
      </c>
      <c r="Q93">
        <v>96.091710757170802</v>
      </c>
      <c r="R93" t="s">
        <v>45</v>
      </c>
      <c r="S93">
        <v>0.966518060284</v>
      </c>
      <c r="T93">
        <v>0.8</v>
      </c>
      <c r="U93" t="s">
        <v>45</v>
      </c>
      <c r="V93">
        <v>0.97475738401400003</v>
      </c>
      <c r="W93" t="s">
        <v>45</v>
      </c>
      <c r="X93">
        <v>0.95883603727900002</v>
      </c>
      <c r="Y93" t="s">
        <v>45</v>
      </c>
      <c r="Z93">
        <v>0.95412926422199995</v>
      </c>
      <c r="AA93" t="s">
        <v>45</v>
      </c>
      <c r="AB93">
        <v>6.3959440650300005E-4</v>
      </c>
      <c r="AC93" t="s">
        <v>47</v>
      </c>
      <c r="AD93">
        <v>0</v>
      </c>
      <c r="AE93">
        <v>-2.7215046358399999E-4</v>
      </c>
      <c r="AF93" t="s">
        <v>45</v>
      </c>
      <c r="AG93">
        <v>0</v>
      </c>
      <c r="AH93">
        <v>-3.4015713274300003E-4</v>
      </c>
      <c r="AI93" t="s">
        <v>45</v>
      </c>
      <c r="AJ93">
        <v>0.97583373908399995</v>
      </c>
      <c r="AK93" t="s">
        <v>49</v>
      </c>
      <c r="AL93">
        <v>0.41561581967799999</v>
      </c>
      <c r="AM93" t="s">
        <v>45</v>
      </c>
      <c r="AN93">
        <v>0.01</v>
      </c>
      <c r="AO93" t="s">
        <v>899</v>
      </c>
      <c r="AQ93" t="s">
        <v>899</v>
      </c>
      <c r="AR93" t="s">
        <v>806</v>
      </c>
      <c r="AS93">
        <v>4.7499999999999999E-3</v>
      </c>
      <c r="AT93" t="s">
        <v>52</v>
      </c>
    </row>
    <row r="94" spans="1:46" x14ac:dyDescent="0.3">
      <c r="A94" t="s">
        <v>430</v>
      </c>
      <c r="B94" t="s">
        <v>64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45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45</v>
      </c>
      <c r="Q94">
        <v>96.175316947854895</v>
      </c>
      <c r="R94" t="s">
        <v>45</v>
      </c>
      <c r="S94">
        <v>0.96612703804199995</v>
      </c>
      <c r="T94">
        <v>0.8</v>
      </c>
      <c r="U94" t="s">
        <v>45</v>
      </c>
      <c r="V94">
        <v>0.976680058874</v>
      </c>
      <c r="W94" t="s">
        <v>45</v>
      </c>
      <c r="X94">
        <v>0.95674864874300003</v>
      </c>
      <c r="Y94" t="s">
        <v>45</v>
      </c>
      <c r="Z94">
        <v>0.84094804639099996</v>
      </c>
      <c r="AA94" t="s">
        <v>45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45</v>
      </c>
      <c r="AG94">
        <v>0</v>
      </c>
      <c r="AH94">
        <v>-2.7243497771200001E-4</v>
      </c>
      <c r="AI94" t="s">
        <v>45</v>
      </c>
      <c r="AJ94">
        <v>0.97853629099200001</v>
      </c>
      <c r="AK94" t="s">
        <v>49</v>
      </c>
      <c r="AL94">
        <v>1.77251741407</v>
      </c>
      <c r="AM94" t="s">
        <v>48</v>
      </c>
      <c r="AN94">
        <v>0.01</v>
      </c>
      <c r="AO94" t="s">
        <v>900</v>
      </c>
      <c r="AQ94" t="s">
        <v>900</v>
      </c>
      <c r="AR94" t="s">
        <v>807</v>
      </c>
      <c r="AS94">
        <v>4.7499999999999999E-3</v>
      </c>
      <c r="AT94" t="s">
        <v>52</v>
      </c>
    </row>
    <row r="95" spans="1:46" x14ac:dyDescent="0.3">
      <c r="A95" t="s">
        <v>432</v>
      </c>
      <c r="B95" t="s">
        <v>64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45</v>
      </c>
      <c r="K95">
        <v>13144452</v>
      </c>
      <c r="L95" t="s">
        <v>46</v>
      </c>
      <c r="M95">
        <v>672.69443303571404</v>
      </c>
      <c r="N95" t="s">
        <v>58</v>
      </c>
      <c r="O95">
        <v>7.4364927325572996E-2</v>
      </c>
      <c r="P95" t="s">
        <v>48</v>
      </c>
      <c r="Q95">
        <v>94.889837077204106</v>
      </c>
      <c r="R95" t="s">
        <v>45</v>
      </c>
      <c r="S95">
        <v>0.95686926082400003</v>
      </c>
      <c r="T95">
        <v>0.8</v>
      </c>
      <c r="U95" t="s">
        <v>45</v>
      </c>
      <c r="V95">
        <v>0.96856633319499996</v>
      </c>
      <c r="W95" t="s">
        <v>45</v>
      </c>
      <c r="X95">
        <v>0.94432334499699999</v>
      </c>
      <c r="Y95" t="s">
        <v>45</v>
      </c>
      <c r="Z95">
        <v>0.95412926422199995</v>
      </c>
      <c r="AA95" t="s">
        <v>45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45</v>
      </c>
      <c r="AG95">
        <v>0</v>
      </c>
      <c r="AH95">
        <v>-5.3053691604399995E-4</v>
      </c>
      <c r="AI95" t="s">
        <v>48</v>
      </c>
      <c r="AJ95">
        <v>0.93127062276899997</v>
      </c>
      <c r="AK95" t="s">
        <v>49</v>
      </c>
      <c r="AL95">
        <v>0.177110415494</v>
      </c>
      <c r="AM95" t="s">
        <v>45</v>
      </c>
      <c r="AN95">
        <v>0.01</v>
      </c>
      <c r="AO95" t="s">
        <v>54</v>
      </c>
      <c r="AP95" t="s">
        <v>55</v>
      </c>
      <c r="AQ95" t="s">
        <v>55</v>
      </c>
      <c r="AR95" t="s">
        <v>808</v>
      </c>
      <c r="AS95">
        <v>4.7499999999999999E-3</v>
      </c>
      <c r="AT95" t="s">
        <v>52</v>
      </c>
    </row>
    <row r="96" spans="1:46" x14ac:dyDescent="0.3">
      <c r="A96" t="s">
        <v>433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45</v>
      </c>
      <c r="K96">
        <v>16509092</v>
      </c>
      <c r="L96" t="s">
        <v>46</v>
      </c>
      <c r="M96">
        <v>884.22564062499998</v>
      </c>
      <c r="N96" t="s">
        <v>46</v>
      </c>
      <c r="O96">
        <v>2.4563121419205101E-2</v>
      </c>
      <c r="P96" t="s">
        <v>45</v>
      </c>
      <c r="Q96">
        <v>86.791863525070696</v>
      </c>
      <c r="R96" t="s">
        <v>45</v>
      </c>
      <c r="S96">
        <v>0.86377378024200002</v>
      </c>
      <c r="T96">
        <v>0.8</v>
      </c>
      <c r="U96" t="s">
        <v>45</v>
      </c>
      <c r="V96">
        <v>0.90420268607900001</v>
      </c>
      <c r="W96" t="s">
        <v>45</v>
      </c>
      <c r="X96">
        <v>0.82099790669999995</v>
      </c>
      <c r="Y96" t="s">
        <v>45</v>
      </c>
      <c r="Z96">
        <v>0.84094804639099996</v>
      </c>
      <c r="AA96" t="s">
        <v>45</v>
      </c>
      <c r="AB96" s="2">
        <v>8.6280208173900004E-16</v>
      </c>
      <c r="AC96" t="s">
        <v>47</v>
      </c>
      <c r="AD96">
        <v>0</v>
      </c>
      <c r="AE96">
        <v>-1.22352789352E-3</v>
      </c>
      <c r="AF96" t="s">
        <v>48</v>
      </c>
      <c r="AG96">
        <v>1</v>
      </c>
      <c r="AH96">
        <v>-6.3026337542199996E-4</v>
      </c>
      <c r="AI96" t="s">
        <v>48</v>
      </c>
      <c r="AJ96">
        <v>0.98042787574300005</v>
      </c>
      <c r="AK96" t="s">
        <v>49</v>
      </c>
      <c r="AL96">
        <v>0.51278856116899996</v>
      </c>
      <c r="AM96" t="s">
        <v>48</v>
      </c>
      <c r="AN96">
        <v>0.01</v>
      </c>
      <c r="AO96" t="s">
        <v>901</v>
      </c>
      <c r="AQ96" t="s">
        <v>901</v>
      </c>
      <c r="AR96" t="s">
        <v>809</v>
      </c>
      <c r="AS96">
        <v>4.7499999999999999E-3</v>
      </c>
      <c r="AT96" t="s">
        <v>738</v>
      </c>
    </row>
    <row r="97" spans="1:46" x14ac:dyDescent="0.3">
      <c r="A97" t="s">
        <v>435</v>
      </c>
      <c r="B97" t="s">
        <v>64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45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45</v>
      </c>
      <c r="Q97">
        <v>94.254515688810798</v>
      </c>
      <c r="R97" t="s">
        <v>45</v>
      </c>
      <c r="S97">
        <v>0.88312797251800002</v>
      </c>
      <c r="T97">
        <v>0.8</v>
      </c>
      <c r="U97" t="s">
        <v>45</v>
      </c>
      <c r="V97">
        <v>0.91617358685600003</v>
      </c>
      <c r="W97" t="s">
        <v>45</v>
      </c>
      <c r="X97">
        <v>0.84833383068599999</v>
      </c>
      <c r="Y97" t="s">
        <v>45</v>
      </c>
      <c r="Z97">
        <v>0.84094804639099996</v>
      </c>
      <c r="AA97" t="s">
        <v>45</v>
      </c>
      <c r="AB97" s="2">
        <v>7.95924257282E-12</v>
      </c>
      <c r="AC97" t="s">
        <v>47</v>
      </c>
      <c r="AD97">
        <v>0</v>
      </c>
      <c r="AE97">
        <v>-1.2532240966400001E-3</v>
      </c>
      <c r="AF97" t="s">
        <v>48</v>
      </c>
      <c r="AG97">
        <v>0</v>
      </c>
      <c r="AH97">
        <v>-7.2137684343300001E-4</v>
      </c>
      <c r="AI97" t="s">
        <v>48</v>
      </c>
      <c r="AJ97">
        <v>0.96859924866900005</v>
      </c>
      <c r="AK97" t="s">
        <v>49</v>
      </c>
      <c r="AL97">
        <v>0.56160824554699995</v>
      </c>
      <c r="AM97" t="s">
        <v>48</v>
      </c>
      <c r="AN97">
        <v>0.01</v>
      </c>
      <c r="AO97" t="s">
        <v>902</v>
      </c>
      <c r="AP97" t="s">
        <v>903</v>
      </c>
      <c r="AQ97" t="s">
        <v>904</v>
      </c>
      <c r="AR97" t="s">
        <v>810</v>
      </c>
      <c r="AS97">
        <v>4.7499999999999999E-3</v>
      </c>
      <c r="AT97" t="s">
        <v>738</v>
      </c>
    </row>
    <row r="98" spans="1:46" x14ac:dyDescent="0.3">
      <c r="A98" t="s">
        <v>437</v>
      </c>
      <c r="B98" t="s">
        <v>64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45</v>
      </c>
      <c r="K98">
        <v>3965190</v>
      </c>
      <c r="L98" t="s">
        <v>46</v>
      </c>
      <c r="M98">
        <v>201.24813058035701</v>
      </c>
      <c r="N98" t="s">
        <v>58</v>
      </c>
      <c r="O98">
        <v>2.8119631971761198E-2</v>
      </c>
      <c r="P98" t="s">
        <v>45</v>
      </c>
      <c r="Q98">
        <v>96.938059891006901</v>
      </c>
      <c r="R98" t="s">
        <v>45</v>
      </c>
      <c r="S98">
        <v>0.97422849212200002</v>
      </c>
      <c r="T98">
        <v>0.8</v>
      </c>
      <c r="U98" t="s">
        <v>45</v>
      </c>
      <c r="V98">
        <v>0.98297268736099996</v>
      </c>
      <c r="W98" t="s">
        <v>45</v>
      </c>
      <c r="X98">
        <v>0.96916229046199998</v>
      </c>
      <c r="Y98" t="s">
        <v>45</v>
      </c>
      <c r="Z98">
        <v>0.67793689645199995</v>
      </c>
      <c r="AA98" t="s">
        <v>45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45</v>
      </c>
      <c r="AG98">
        <v>0</v>
      </c>
      <c r="AH98">
        <v>-3.23958042078E-4</v>
      </c>
      <c r="AI98" t="s">
        <v>45</v>
      </c>
      <c r="AJ98">
        <v>0.93407100290300005</v>
      </c>
      <c r="AK98" t="s">
        <v>49</v>
      </c>
      <c r="AL98">
        <v>1.79775755449</v>
      </c>
      <c r="AM98" t="s">
        <v>48</v>
      </c>
      <c r="AN98">
        <v>0.01</v>
      </c>
      <c r="AO98" t="s">
        <v>905</v>
      </c>
      <c r="AP98" t="s">
        <v>906</v>
      </c>
      <c r="AQ98" t="s">
        <v>907</v>
      </c>
      <c r="AR98" t="s">
        <v>726</v>
      </c>
      <c r="AS98">
        <v>4.7499999999999999E-3</v>
      </c>
      <c r="AT98" t="s">
        <v>52</v>
      </c>
    </row>
    <row r="99" spans="1:46" x14ac:dyDescent="0.3">
      <c r="A99" t="s">
        <v>438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45</v>
      </c>
      <c r="K99">
        <v>24133209</v>
      </c>
      <c r="L99" t="s">
        <v>46</v>
      </c>
      <c r="M99">
        <v>1032.20914967105</v>
      </c>
      <c r="N99" t="s">
        <v>58</v>
      </c>
      <c r="O99">
        <v>1.72888513177742E-2</v>
      </c>
      <c r="P99" t="s">
        <v>45</v>
      </c>
      <c r="Q99">
        <v>87.583847237615799</v>
      </c>
      <c r="R99" t="s">
        <v>45</v>
      </c>
      <c r="S99">
        <v>0.95346235491599995</v>
      </c>
      <c r="T99">
        <v>0.85</v>
      </c>
      <c r="U99" t="s">
        <v>45</v>
      </c>
      <c r="V99">
        <v>0.96296250697499997</v>
      </c>
      <c r="W99" t="s">
        <v>45</v>
      </c>
      <c r="X99">
        <v>0.94322865116400001</v>
      </c>
      <c r="Y99" t="s">
        <v>45</v>
      </c>
      <c r="Z99">
        <v>0.84094804639099996</v>
      </c>
      <c r="AA99" t="s">
        <v>45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45</v>
      </c>
      <c r="AG99">
        <v>0</v>
      </c>
      <c r="AH99">
        <v>-4.7967790655300001E-4</v>
      </c>
      <c r="AI99" t="s">
        <v>45</v>
      </c>
      <c r="AJ99">
        <v>0.96760306513700001</v>
      </c>
      <c r="AK99" t="s">
        <v>49</v>
      </c>
      <c r="AL99">
        <v>0.27264272522100003</v>
      </c>
      <c r="AM99" t="s">
        <v>45</v>
      </c>
      <c r="AN99">
        <v>0.02</v>
      </c>
      <c r="AO99" t="s">
        <v>54</v>
      </c>
      <c r="AP99" t="s">
        <v>55</v>
      </c>
      <c r="AQ99" t="s">
        <v>55</v>
      </c>
      <c r="AR99" t="s">
        <v>811</v>
      </c>
      <c r="AS99">
        <v>9.4999999999999998E-3</v>
      </c>
      <c r="AT99" t="s">
        <v>52</v>
      </c>
    </row>
    <row r="100" spans="1:46" x14ac:dyDescent="0.3">
      <c r="A100" t="s">
        <v>439</v>
      </c>
      <c r="B100" t="s">
        <v>64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45</v>
      </c>
      <c r="K100">
        <v>24949166</v>
      </c>
      <c r="L100" t="s">
        <v>46</v>
      </c>
      <c r="M100">
        <v>1025.48290789473</v>
      </c>
      <c r="N100" t="s">
        <v>58</v>
      </c>
      <c r="O100">
        <v>2.96555274429329E-2</v>
      </c>
      <c r="P100" t="s">
        <v>45</v>
      </c>
      <c r="Q100">
        <v>93.808298572190907</v>
      </c>
      <c r="R100" t="s">
        <v>45</v>
      </c>
      <c r="S100">
        <v>0.96822286133400004</v>
      </c>
      <c r="T100">
        <v>0.85</v>
      </c>
      <c r="U100" t="s">
        <v>45</v>
      </c>
      <c r="V100">
        <v>0.97531885434599996</v>
      </c>
      <c r="W100" t="s">
        <v>45</v>
      </c>
      <c r="X100">
        <v>0.96184616191200001</v>
      </c>
      <c r="Y100" t="s">
        <v>45</v>
      </c>
      <c r="Z100">
        <v>0.95412926422199995</v>
      </c>
      <c r="AA100" t="s">
        <v>45</v>
      </c>
      <c r="AB100">
        <v>0.19219668032600001</v>
      </c>
      <c r="AC100" t="s">
        <v>47</v>
      </c>
      <c r="AD100">
        <v>0</v>
      </c>
      <c r="AE100">
        <v>-3.0116585208799998E-4</v>
      </c>
      <c r="AF100" t="s">
        <v>45</v>
      </c>
      <c r="AG100">
        <v>0</v>
      </c>
      <c r="AH100">
        <v>-3.3189306389299998E-4</v>
      </c>
      <c r="AI100" t="s">
        <v>45</v>
      </c>
      <c r="AJ100">
        <v>0.96468110396999995</v>
      </c>
      <c r="AK100" t="s">
        <v>49</v>
      </c>
      <c r="AL100">
        <v>0.27535130469800001</v>
      </c>
      <c r="AM100" t="s">
        <v>45</v>
      </c>
      <c r="AN100">
        <v>0.02</v>
      </c>
      <c r="AO100" t="s">
        <v>908</v>
      </c>
      <c r="AQ100" t="s">
        <v>908</v>
      </c>
      <c r="AR100" t="s">
        <v>812</v>
      </c>
      <c r="AS100">
        <v>9.4999999999999998E-3</v>
      </c>
      <c r="AT100" t="s">
        <v>52</v>
      </c>
    </row>
    <row r="101" spans="1:46" x14ac:dyDescent="0.3">
      <c r="A101" t="s">
        <v>440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45</v>
      </c>
      <c r="K101">
        <v>24073552</v>
      </c>
      <c r="L101" t="s">
        <v>46</v>
      </c>
      <c r="M101">
        <v>1002.82648190789</v>
      </c>
      <c r="N101" t="s">
        <v>58</v>
      </c>
      <c r="O101">
        <v>2.2959187527919599E-2</v>
      </c>
      <c r="P101" t="s">
        <v>45</v>
      </c>
      <c r="Q101">
        <v>90.088876565124906</v>
      </c>
      <c r="R101" t="s">
        <v>45</v>
      </c>
      <c r="S101">
        <v>0.95458333093900005</v>
      </c>
      <c r="T101">
        <v>0.85</v>
      </c>
      <c r="U101" t="s">
        <v>45</v>
      </c>
      <c r="V101">
        <v>0.96258212276599997</v>
      </c>
      <c r="W101" t="s">
        <v>45</v>
      </c>
      <c r="X101">
        <v>0.94624984464299999</v>
      </c>
      <c r="Y101" t="s">
        <v>45</v>
      </c>
      <c r="Z101">
        <v>0.95412926422199995</v>
      </c>
      <c r="AA101" t="s">
        <v>45</v>
      </c>
      <c r="AB101">
        <v>0.124299908284</v>
      </c>
      <c r="AC101" t="s">
        <v>47</v>
      </c>
      <c r="AD101">
        <v>0</v>
      </c>
      <c r="AE101">
        <v>-5.7536143345700004E-4</v>
      </c>
      <c r="AF101" t="s">
        <v>48</v>
      </c>
      <c r="AG101">
        <v>0</v>
      </c>
      <c r="AH101">
        <v>-5.1622232529299999E-4</v>
      </c>
      <c r="AI101" t="s">
        <v>48</v>
      </c>
      <c r="AJ101">
        <v>0.96007602035600004</v>
      </c>
      <c r="AK101" t="s">
        <v>49</v>
      </c>
      <c r="AL101">
        <v>0.567389936481</v>
      </c>
      <c r="AM101" t="s">
        <v>48</v>
      </c>
      <c r="AN101">
        <v>0.02</v>
      </c>
      <c r="AO101" t="s">
        <v>909</v>
      </c>
      <c r="AP101" t="s">
        <v>909</v>
      </c>
      <c r="AR101" t="s">
        <v>813</v>
      </c>
      <c r="AS101">
        <v>9.4999999999999998E-3</v>
      </c>
      <c r="AT101" t="s">
        <v>52</v>
      </c>
    </row>
    <row r="102" spans="1:46" x14ac:dyDescent="0.3">
      <c r="A102" t="s">
        <v>441</v>
      </c>
      <c r="B102" t="s">
        <v>64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45</v>
      </c>
      <c r="K102">
        <v>20354768</v>
      </c>
      <c r="L102" t="s">
        <v>46</v>
      </c>
      <c r="M102">
        <v>1062.14038616071</v>
      </c>
      <c r="N102" t="s">
        <v>49</v>
      </c>
      <c r="O102">
        <v>1.99289816362637E-2</v>
      </c>
      <c r="P102" t="s">
        <v>45</v>
      </c>
      <c r="Q102">
        <v>93.627715041332905</v>
      </c>
      <c r="R102" t="s">
        <v>45</v>
      </c>
      <c r="S102">
        <v>0.95728713036900004</v>
      </c>
      <c r="T102">
        <v>0.8</v>
      </c>
      <c r="U102" t="s">
        <v>45</v>
      </c>
      <c r="V102">
        <v>0.96997237187999996</v>
      </c>
      <c r="W102" t="s">
        <v>45</v>
      </c>
      <c r="X102">
        <v>0.944853730429</v>
      </c>
      <c r="Y102" t="s">
        <v>45</v>
      </c>
      <c r="Z102">
        <v>0.95412926422199995</v>
      </c>
      <c r="AA102" t="s">
        <v>45</v>
      </c>
      <c r="AB102" s="2">
        <v>2.00417094754E-9</v>
      </c>
      <c r="AC102" t="s">
        <v>47</v>
      </c>
      <c r="AD102">
        <v>0</v>
      </c>
      <c r="AE102">
        <v>-2.20884542176E-4</v>
      </c>
      <c r="AF102" t="s">
        <v>45</v>
      </c>
      <c r="AG102">
        <v>0</v>
      </c>
      <c r="AH102">
        <v>-3.64600697324E-4</v>
      </c>
      <c r="AI102" t="s">
        <v>45</v>
      </c>
      <c r="AJ102">
        <v>0.98529720407499999</v>
      </c>
      <c r="AK102" t="s">
        <v>49</v>
      </c>
      <c r="AL102">
        <v>1.8796061451199999</v>
      </c>
      <c r="AM102" t="s">
        <v>48</v>
      </c>
      <c r="AN102">
        <v>0.01</v>
      </c>
      <c r="AO102" t="s">
        <v>910</v>
      </c>
      <c r="AP102" t="s">
        <v>911</v>
      </c>
      <c r="AQ102" t="s">
        <v>907</v>
      </c>
      <c r="AR102" t="s">
        <v>727</v>
      </c>
      <c r="AS102">
        <v>4.7499999999999999E-3</v>
      </c>
      <c r="AT102" t="s">
        <v>52</v>
      </c>
    </row>
    <row r="103" spans="1:46" x14ac:dyDescent="0.3">
      <c r="A103" t="s">
        <v>442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45</v>
      </c>
      <c r="K103">
        <v>16734072</v>
      </c>
      <c r="L103" t="s">
        <v>46</v>
      </c>
      <c r="M103">
        <v>890.06572991071403</v>
      </c>
      <c r="N103" t="s">
        <v>46</v>
      </c>
      <c r="O103">
        <v>4.8268859126876999E-2</v>
      </c>
      <c r="P103" t="s">
        <v>45</v>
      </c>
      <c r="Q103">
        <v>84.236135601334993</v>
      </c>
      <c r="R103" t="s">
        <v>48</v>
      </c>
      <c r="S103">
        <v>0.92677964221800002</v>
      </c>
      <c r="T103">
        <v>0.8</v>
      </c>
      <c r="U103" t="s">
        <v>45</v>
      </c>
      <c r="V103">
        <v>0.94416356280400004</v>
      </c>
      <c r="W103" t="s">
        <v>45</v>
      </c>
      <c r="X103">
        <v>0.90681103711199995</v>
      </c>
      <c r="Y103" t="s">
        <v>45</v>
      </c>
      <c r="Z103">
        <v>0.95412926422199995</v>
      </c>
      <c r="AA103" t="s">
        <v>45</v>
      </c>
      <c r="AB103" s="2">
        <v>1.2133542212599999E-6</v>
      </c>
      <c r="AC103" t="s">
        <v>47</v>
      </c>
      <c r="AD103">
        <v>0</v>
      </c>
      <c r="AE103">
        <v>-3.6369716406300001E-4</v>
      </c>
      <c r="AF103" t="s">
        <v>45</v>
      </c>
      <c r="AG103">
        <v>0</v>
      </c>
      <c r="AH103">
        <v>-6.50958249542E-4</v>
      </c>
      <c r="AI103" t="s">
        <v>48</v>
      </c>
      <c r="AJ103">
        <v>0.953442891844</v>
      </c>
      <c r="AK103" t="s">
        <v>49</v>
      </c>
      <c r="AL103">
        <v>0.47912038901300003</v>
      </c>
      <c r="AM103" t="s">
        <v>45</v>
      </c>
      <c r="AN103">
        <v>0.01</v>
      </c>
      <c r="AO103" t="s">
        <v>912</v>
      </c>
      <c r="AP103" t="s">
        <v>912</v>
      </c>
      <c r="AR103" t="s">
        <v>814</v>
      </c>
      <c r="AS103">
        <v>4.7499999999999999E-3</v>
      </c>
      <c r="AT103" t="s">
        <v>52</v>
      </c>
    </row>
    <row r="104" spans="1:46" x14ac:dyDescent="0.3">
      <c r="A104" t="s">
        <v>443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45</v>
      </c>
      <c r="K104">
        <v>5807543</v>
      </c>
      <c r="L104" t="s">
        <v>46</v>
      </c>
      <c r="M104">
        <v>293.20638392857097</v>
      </c>
      <c r="N104" t="s">
        <v>58</v>
      </c>
      <c r="O104">
        <v>3.6816969560701199E-2</v>
      </c>
      <c r="P104" t="s">
        <v>45</v>
      </c>
      <c r="Q104">
        <v>97.448568300021606</v>
      </c>
      <c r="R104" t="s">
        <v>45</v>
      </c>
      <c r="S104">
        <v>0.96505398573599999</v>
      </c>
      <c r="T104">
        <v>0.8</v>
      </c>
      <c r="U104" t="s">
        <v>45</v>
      </c>
      <c r="V104">
        <v>0.97299516136399999</v>
      </c>
      <c r="W104" t="s">
        <v>45</v>
      </c>
      <c r="X104">
        <v>0.957859050293</v>
      </c>
      <c r="Y104" t="s">
        <v>45</v>
      </c>
      <c r="Z104">
        <v>0.95412926422199995</v>
      </c>
      <c r="AA104" t="s">
        <v>45</v>
      </c>
      <c r="AB104">
        <v>0.129368767833</v>
      </c>
      <c r="AC104" t="s">
        <v>47</v>
      </c>
      <c r="AD104">
        <v>0</v>
      </c>
      <c r="AE104">
        <v>-3.6542158271799999E-4</v>
      </c>
      <c r="AF104" t="s">
        <v>45</v>
      </c>
      <c r="AG104">
        <v>0</v>
      </c>
      <c r="AH104">
        <v>-4.3495768909600002E-4</v>
      </c>
      <c r="AI104" t="s">
        <v>45</v>
      </c>
      <c r="AJ104">
        <v>0.97232237453899995</v>
      </c>
      <c r="AK104" t="s">
        <v>49</v>
      </c>
      <c r="AL104">
        <v>0.48404484745199999</v>
      </c>
      <c r="AM104" t="s">
        <v>45</v>
      </c>
      <c r="AN104">
        <v>0.01</v>
      </c>
      <c r="AO104" t="s">
        <v>913</v>
      </c>
      <c r="AP104" t="s">
        <v>913</v>
      </c>
      <c r="AR104" t="s">
        <v>815</v>
      </c>
      <c r="AS104">
        <v>4.7499999999999999E-3</v>
      </c>
      <c r="AT104" t="s">
        <v>52</v>
      </c>
    </row>
    <row r="105" spans="1:46" x14ac:dyDescent="0.3">
      <c r="A105" t="s">
        <v>444</v>
      </c>
      <c r="B105" t="s">
        <v>64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45</v>
      </c>
      <c r="K105">
        <v>18225198</v>
      </c>
      <c r="L105" t="s">
        <v>46</v>
      </c>
      <c r="M105">
        <v>951.63533035714204</v>
      </c>
      <c r="N105" t="s">
        <v>46</v>
      </c>
      <c r="O105">
        <v>4.9607883314839403E-2</v>
      </c>
      <c r="P105" t="s">
        <v>45</v>
      </c>
      <c r="Q105">
        <v>91.493396455588893</v>
      </c>
      <c r="R105" t="s">
        <v>45</v>
      </c>
      <c r="S105">
        <v>0.93901602070500001</v>
      </c>
      <c r="T105">
        <v>0.8</v>
      </c>
      <c r="U105" t="s">
        <v>45</v>
      </c>
      <c r="V105">
        <v>0.955645097838</v>
      </c>
      <c r="W105" t="s">
        <v>45</v>
      </c>
      <c r="X105">
        <v>0.92065747006499998</v>
      </c>
      <c r="Y105" t="s">
        <v>45</v>
      </c>
      <c r="Z105">
        <v>0.95412926422199995</v>
      </c>
      <c r="AA105" t="s">
        <v>45</v>
      </c>
      <c r="AB105" s="2">
        <v>6.5735774234200006E-5</v>
      </c>
      <c r="AC105" t="s">
        <v>47</v>
      </c>
      <c r="AD105">
        <v>0</v>
      </c>
      <c r="AE105">
        <v>-4.0901687012200001E-4</v>
      </c>
      <c r="AF105" t="s">
        <v>45</v>
      </c>
      <c r="AG105">
        <v>0</v>
      </c>
      <c r="AH105">
        <v>-7.2147373905999998E-4</v>
      </c>
      <c r="AI105" t="s">
        <v>48</v>
      </c>
      <c r="AJ105">
        <v>0.95194993217599999</v>
      </c>
      <c r="AK105" t="s">
        <v>49</v>
      </c>
      <c r="AL105">
        <v>0.29820784971199998</v>
      </c>
      <c r="AM105" t="s">
        <v>45</v>
      </c>
      <c r="AN105">
        <v>0.01</v>
      </c>
      <c r="AO105" t="s">
        <v>54</v>
      </c>
      <c r="AP105" t="s">
        <v>55</v>
      </c>
      <c r="AQ105" t="s">
        <v>55</v>
      </c>
      <c r="AR105" t="s">
        <v>816</v>
      </c>
      <c r="AS105">
        <v>4.7499999999999999E-3</v>
      </c>
      <c r="AT105" t="s">
        <v>52</v>
      </c>
    </row>
    <row r="106" spans="1:46" x14ac:dyDescent="0.3">
      <c r="A106" t="s">
        <v>445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45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45</v>
      </c>
      <c r="Q106">
        <v>93.964202606038498</v>
      </c>
      <c r="R106" t="s">
        <v>45</v>
      </c>
      <c r="S106">
        <v>0.94990950881400005</v>
      </c>
      <c r="T106">
        <v>0.8</v>
      </c>
      <c r="U106" t="s">
        <v>45</v>
      </c>
      <c r="V106">
        <v>0.96256890455800004</v>
      </c>
      <c r="W106" t="s">
        <v>45</v>
      </c>
      <c r="X106">
        <v>0.93699710204499997</v>
      </c>
      <c r="Y106" t="s">
        <v>45</v>
      </c>
      <c r="Z106">
        <v>0.95412926422199995</v>
      </c>
      <c r="AA106" t="s">
        <v>45</v>
      </c>
      <c r="AB106" s="2">
        <v>4.5632568731700001E-6</v>
      </c>
      <c r="AC106" t="s">
        <v>47</v>
      </c>
      <c r="AD106">
        <v>0</v>
      </c>
      <c r="AE106">
        <v>-3.5202591800499998E-4</v>
      </c>
      <c r="AF106" t="s">
        <v>45</v>
      </c>
      <c r="AG106">
        <v>0</v>
      </c>
      <c r="AH106">
        <v>-5.7531567579400004E-4</v>
      </c>
      <c r="AI106" t="s">
        <v>48</v>
      </c>
      <c r="AJ106">
        <v>0.98814634272000001</v>
      </c>
      <c r="AK106" t="s">
        <v>49</v>
      </c>
      <c r="AL106">
        <v>0.58674420913299996</v>
      </c>
      <c r="AM106" t="s">
        <v>48</v>
      </c>
      <c r="AN106">
        <v>0.01</v>
      </c>
      <c r="AO106" t="s">
        <v>914</v>
      </c>
      <c r="AP106" t="s">
        <v>915</v>
      </c>
      <c r="AQ106" t="s">
        <v>916</v>
      </c>
      <c r="AR106" t="s">
        <v>817</v>
      </c>
      <c r="AS106">
        <v>4.7499999999999999E-3</v>
      </c>
      <c r="AT106" t="s">
        <v>52</v>
      </c>
    </row>
    <row r="107" spans="1:46" x14ac:dyDescent="0.3">
      <c r="A107" t="s">
        <v>447</v>
      </c>
      <c r="B107" t="s">
        <v>64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48</v>
      </c>
      <c r="K107">
        <v>4092271</v>
      </c>
      <c r="L107" t="s">
        <v>46</v>
      </c>
      <c r="M107">
        <v>204.08912548828101</v>
      </c>
      <c r="N107" t="s">
        <v>58</v>
      </c>
      <c r="O107">
        <v>0.28006978094868601</v>
      </c>
      <c r="P107" t="s">
        <v>48</v>
      </c>
      <c r="Q107">
        <v>55.659412996892698</v>
      </c>
      <c r="R107" t="s">
        <v>48</v>
      </c>
      <c r="S107">
        <v>0.92478245871499998</v>
      </c>
      <c r="T107">
        <v>0.8</v>
      </c>
      <c r="U107" t="s">
        <v>45</v>
      </c>
      <c r="V107">
        <v>0.94271373995899999</v>
      </c>
      <c r="W107" t="s">
        <v>45</v>
      </c>
      <c r="X107">
        <v>0.910613678082</v>
      </c>
      <c r="Y107" t="s">
        <v>45</v>
      </c>
      <c r="Z107">
        <v>0.84094804639099996</v>
      </c>
      <c r="AA107" t="s">
        <v>45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45</v>
      </c>
      <c r="AG107">
        <v>0</v>
      </c>
      <c r="AH107">
        <v>-7.6262668669499999E-4</v>
      </c>
      <c r="AI107" t="s">
        <v>48</v>
      </c>
      <c r="AJ107">
        <v>0.93002369588900002</v>
      </c>
      <c r="AK107" t="s">
        <v>49</v>
      </c>
      <c r="AL107">
        <v>0.24431872663599999</v>
      </c>
      <c r="AM107" t="s">
        <v>45</v>
      </c>
      <c r="AN107">
        <v>0.01</v>
      </c>
      <c r="AO107" t="s">
        <v>54</v>
      </c>
      <c r="AP107" t="s">
        <v>55</v>
      </c>
      <c r="AQ107" t="s">
        <v>55</v>
      </c>
      <c r="AR107" t="s">
        <v>818</v>
      </c>
      <c r="AS107">
        <v>4.7499999999999999E-3</v>
      </c>
      <c r="AT107" t="s">
        <v>738</v>
      </c>
    </row>
    <row r="108" spans="1:46" x14ac:dyDescent="0.3">
      <c r="A108" t="s">
        <v>450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45</v>
      </c>
      <c r="K108">
        <v>23635202</v>
      </c>
      <c r="L108" t="s">
        <v>46</v>
      </c>
      <c r="M108">
        <v>977.03591776315704</v>
      </c>
      <c r="N108" t="s">
        <v>58</v>
      </c>
      <c r="O108">
        <v>1.68597526073202E-2</v>
      </c>
      <c r="P108" t="s">
        <v>45</v>
      </c>
      <c r="Q108">
        <v>92.231783316835504</v>
      </c>
      <c r="R108" t="s">
        <v>45</v>
      </c>
      <c r="S108">
        <v>0.94189343858999997</v>
      </c>
      <c r="T108">
        <v>0.85</v>
      </c>
      <c r="U108" t="s">
        <v>45</v>
      </c>
      <c r="V108">
        <v>0.96570195253699997</v>
      </c>
      <c r="W108" t="s">
        <v>45</v>
      </c>
      <c r="X108">
        <v>0.91522151520700001</v>
      </c>
      <c r="Y108" t="s">
        <v>45</v>
      </c>
      <c r="Z108">
        <v>0.50765795335700004</v>
      </c>
      <c r="AA108" t="s">
        <v>45</v>
      </c>
      <c r="AB108" s="2">
        <v>8.2817229764900001E-14</v>
      </c>
      <c r="AC108" t="s">
        <v>47</v>
      </c>
      <c r="AD108">
        <v>0</v>
      </c>
      <c r="AE108">
        <v>-7.0693039152000005E-4</v>
      </c>
      <c r="AF108" t="s">
        <v>48</v>
      </c>
      <c r="AG108">
        <v>1</v>
      </c>
      <c r="AH108">
        <v>-1.8884238739899999E-3</v>
      </c>
      <c r="AI108" t="s">
        <v>48</v>
      </c>
      <c r="AJ108">
        <v>0.97533348773600004</v>
      </c>
      <c r="AK108" t="s">
        <v>49</v>
      </c>
      <c r="AL108">
        <v>0.42725361300699999</v>
      </c>
      <c r="AM108" t="s">
        <v>45</v>
      </c>
      <c r="AN108">
        <v>0.02</v>
      </c>
      <c r="AO108" t="s">
        <v>54</v>
      </c>
      <c r="AP108" t="s">
        <v>55</v>
      </c>
      <c r="AQ108" t="s">
        <v>55</v>
      </c>
      <c r="AR108" t="s">
        <v>819</v>
      </c>
      <c r="AS108">
        <v>9.4999999999999998E-3</v>
      </c>
      <c r="AT108" t="s">
        <v>52</v>
      </c>
    </row>
    <row r="109" spans="1:46" x14ac:dyDescent="0.3">
      <c r="A109" t="s">
        <v>451</v>
      </c>
      <c r="B109" t="s">
        <v>64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45</v>
      </c>
      <c r="K109">
        <v>26108005</v>
      </c>
      <c r="L109" t="s">
        <v>46</v>
      </c>
      <c r="M109">
        <v>1077.9707006578899</v>
      </c>
      <c r="N109" t="s">
        <v>58</v>
      </c>
      <c r="O109">
        <v>1.5685663965038399E-2</v>
      </c>
      <c r="P109" t="s">
        <v>45</v>
      </c>
      <c r="Q109">
        <v>87.831060817818795</v>
      </c>
      <c r="R109" t="s">
        <v>45</v>
      </c>
      <c r="S109">
        <v>0.92979355798200003</v>
      </c>
      <c r="T109">
        <v>0.85</v>
      </c>
      <c r="U109" t="s">
        <v>45</v>
      </c>
      <c r="V109">
        <v>0.945453462262</v>
      </c>
      <c r="W109" t="s">
        <v>45</v>
      </c>
      <c r="X109">
        <v>0.91099963351000002</v>
      </c>
      <c r="Y109" t="s">
        <v>45</v>
      </c>
      <c r="Z109">
        <v>0.95412926422199995</v>
      </c>
      <c r="AA109" t="s">
        <v>45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48</v>
      </c>
      <c r="AG109">
        <v>0</v>
      </c>
      <c r="AH109">
        <v>-1.13689705263E-3</v>
      </c>
      <c r="AI109" t="s">
        <v>48</v>
      </c>
      <c r="AJ109">
        <v>0.969954885484</v>
      </c>
      <c r="AK109" t="s">
        <v>49</v>
      </c>
      <c r="AL109">
        <v>0.61330388464399999</v>
      </c>
      <c r="AM109" t="s">
        <v>48</v>
      </c>
      <c r="AN109">
        <v>0.02</v>
      </c>
      <c r="AO109" t="s">
        <v>917</v>
      </c>
      <c r="AQ109" t="s">
        <v>917</v>
      </c>
      <c r="AR109" t="s">
        <v>820</v>
      </c>
      <c r="AS109">
        <v>9.4999999999999998E-3</v>
      </c>
      <c r="AT109" t="s">
        <v>52</v>
      </c>
    </row>
    <row r="110" spans="1:46" x14ac:dyDescent="0.3">
      <c r="A110" t="s">
        <v>452</v>
      </c>
      <c r="B110" t="s">
        <v>64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45</v>
      </c>
      <c r="K110">
        <v>30986761</v>
      </c>
      <c r="L110" t="s">
        <v>46</v>
      </c>
      <c r="M110">
        <v>1292.1540625</v>
      </c>
      <c r="N110" t="s">
        <v>49</v>
      </c>
      <c r="O110">
        <v>4.35623738986552E-2</v>
      </c>
      <c r="P110" t="s">
        <v>45</v>
      </c>
      <c r="Q110">
        <v>89.278037625793701</v>
      </c>
      <c r="R110" t="s">
        <v>45</v>
      </c>
      <c r="S110">
        <v>0.93779189515100003</v>
      </c>
      <c r="T110">
        <v>0.85</v>
      </c>
      <c r="U110" t="s">
        <v>45</v>
      </c>
      <c r="V110">
        <v>0.95902959116399999</v>
      </c>
      <c r="W110" t="s">
        <v>45</v>
      </c>
      <c r="X110">
        <v>0.91501374108300004</v>
      </c>
      <c r="Y110" t="s">
        <v>45</v>
      </c>
      <c r="Z110">
        <v>0.95412926422199995</v>
      </c>
      <c r="AA110" t="s">
        <v>45</v>
      </c>
      <c r="AB110" s="2">
        <v>2.2199667607199999E-8</v>
      </c>
      <c r="AC110" t="s">
        <v>47</v>
      </c>
      <c r="AD110">
        <v>0</v>
      </c>
      <c r="AE110">
        <v>-5.5157093808700004E-4</v>
      </c>
      <c r="AF110" t="s">
        <v>48</v>
      </c>
      <c r="AG110">
        <v>0</v>
      </c>
      <c r="AH110">
        <v>-6.2884728046699997E-4</v>
      </c>
      <c r="AI110" t="s">
        <v>48</v>
      </c>
      <c r="AJ110">
        <v>0.96661054700100002</v>
      </c>
      <c r="AK110" t="s">
        <v>49</v>
      </c>
      <c r="AL110">
        <v>0.40311571609899999</v>
      </c>
      <c r="AM110" t="s">
        <v>45</v>
      </c>
      <c r="AN110">
        <v>0.02</v>
      </c>
      <c r="AO110" t="s">
        <v>918</v>
      </c>
      <c r="AQ110" t="s">
        <v>918</v>
      </c>
      <c r="AR110" t="s">
        <v>821</v>
      </c>
      <c r="AS110">
        <v>9.4999999999999998E-3</v>
      </c>
      <c r="AT110" t="s">
        <v>52</v>
      </c>
    </row>
    <row r="111" spans="1:46" x14ac:dyDescent="0.3">
      <c r="A111" t="s">
        <v>453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45</v>
      </c>
      <c r="K111">
        <v>26044869</v>
      </c>
      <c r="L111" t="s">
        <v>46</v>
      </c>
      <c r="M111">
        <v>1123.4125542763099</v>
      </c>
      <c r="N111" t="s">
        <v>46</v>
      </c>
      <c r="O111">
        <v>1.23266044021561E-2</v>
      </c>
      <c r="P111" t="s">
        <v>45</v>
      </c>
      <c r="Q111">
        <v>86.822948017958296</v>
      </c>
      <c r="R111" t="s">
        <v>45</v>
      </c>
      <c r="S111">
        <v>0.95100972586400001</v>
      </c>
      <c r="T111">
        <v>0.85</v>
      </c>
      <c r="U111" t="s">
        <v>45</v>
      </c>
      <c r="V111">
        <v>0.96121540817399997</v>
      </c>
      <c r="W111" t="s">
        <v>45</v>
      </c>
      <c r="X111">
        <v>0.93950446208799998</v>
      </c>
      <c r="Y111" t="s">
        <v>45</v>
      </c>
      <c r="Z111">
        <v>0.95412926422199995</v>
      </c>
      <c r="AA111" t="s">
        <v>45</v>
      </c>
      <c r="AB111">
        <v>5.6282643025200002E-2</v>
      </c>
      <c r="AC111" t="s">
        <v>47</v>
      </c>
      <c r="AD111">
        <v>0</v>
      </c>
      <c r="AE111">
        <v>-5.6288589993600002E-4</v>
      </c>
      <c r="AF111" t="s">
        <v>48</v>
      </c>
      <c r="AG111">
        <v>0</v>
      </c>
      <c r="AH111">
        <v>-7.0024148331299997E-4</v>
      </c>
      <c r="AI111" t="s">
        <v>48</v>
      </c>
      <c r="AJ111">
        <v>0.97437648851299996</v>
      </c>
      <c r="AK111" t="s">
        <v>49</v>
      </c>
      <c r="AL111">
        <v>0.41118827989399998</v>
      </c>
      <c r="AM111" t="s">
        <v>45</v>
      </c>
      <c r="AN111">
        <v>0.02</v>
      </c>
      <c r="AO111" t="s">
        <v>919</v>
      </c>
      <c r="AQ111" t="s">
        <v>919</v>
      </c>
      <c r="AR111" t="s">
        <v>822</v>
      </c>
      <c r="AS111">
        <v>9.4999999999999998E-3</v>
      </c>
      <c r="AT111" t="s">
        <v>52</v>
      </c>
    </row>
    <row r="112" spans="1:46" x14ac:dyDescent="0.3">
      <c r="A112" t="s">
        <v>454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45</v>
      </c>
      <c r="K112">
        <v>24436074</v>
      </c>
      <c r="L112" t="s">
        <v>46</v>
      </c>
      <c r="M112">
        <v>1042.29177631578</v>
      </c>
      <c r="N112" t="s">
        <v>58</v>
      </c>
      <c r="O112">
        <v>2.3113292706159E-2</v>
      </c>
      <c r="P112" t="s">
        <v>45</v>
      </c>
      <c r="Q112">
        <v>87.199616530687805</v>
      </c>
      <c r="R112" t="s">
        <v>45</v>
      </c>
      <c r="S112">
        <v>0.79786205463500004</v>
      </c>
      <c r="T112">
        <v>0.85</v>
      </c>
      <c r="U112" t="s">
        <v>48</v>
      </c>
      <c r="V112">
        <v>0.93045859930999997</v>
      </c>
      <c r="W112" t="s">
        <v>45</v>
      </c>
      <c r="X112">
        <v>0.648195157154</v>
      </c>
      <c r="Y112" t="s">
        <v>48</v>
      </c>
      <c r="Z112">
        <v>0.15462946123099999</v>
      </c>
      <c r="AA112" t="s">
        <v>45</v>
      </c>
      <c r="AB112" s="2">
        <v>1.2163689636300001E-131</v>
      </c>
      <c r="AC112" t="s">
        <v>47</v>
      </c>
      <c r="AD112">
        <v>0</v>
      </c>
      <c r="AE112">
        <v>-1.82686909211E-3</v>
      </c>
      <c r="AF112" t="s">
        <v>48</v>
      </c>
      <c r="AG112">
        <v>36</v>
      </c>
      <c r="AH112">
        <v>-7.4037105566600002E-3</v>
      </c>
      <c r="AI112" t="s">
        <v>48</v>
      </c>
      <c r="AJ112">
        <v>0.96995773543700003</v>
      </c>
      <c r="AK112" t="s">
        <v>49</v>
      </c>
      <c r="AL112">
        <v>0.35455551392899998</v>
      </c>
      <c r="AM112" t="s">
        <v>45</v>
      </c>
      <c r="AN112">
        <v>0.02</v>
      </c>
      <c r="AO112" t="s">
        <v>54</v>
      </c>
      <c r="AP112" t="s">
        <v>55</v>
      </c>
      <c r="AQ112" t="s">
        <v>55</v>
      </c>
      <c r="AR112" t="s">
        <v>823</v>
      </c>
      <c r="AS112">
        <v>9.4999999999999998E-3</v>
      </c>
      <c r="AT112" t="s">
        <v>738</v>
      </c>
    </row>
    <row r="113" spans="1:46" x14ac:dyDescent="0.3">
      <c r="A113" t="s">
        <v>455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45</v>
      </c>
      <c r="K113">
        <v>27732794</v>
      </c>
      <c r="L113" t="s">
        <v>46</v>
      </c>
      <c r="M113">
        <v>1180.5507335526299</v>
      </c>
      <c r="N113" t="s">
        <v>46</v>
      </c>
      <c r="O113">
        <v>1.6588669648548299E-2</v>
      </c>
      <c r="P113" t="s">
        <v>45</v>
      </c>
      <c r="Q113">
        <v>87.621922759521794</v>
      </c>
      <c r="R113" t="s">
        <v>45</v>
      </c>
      <c r="S113">
        <v>0.943667319708</v>
      </c>
      <c r="T113">
        <v>0.85</v>
      </c>
      <c r="U113" t="s">
        <v>45</v>
      </c>
      <c r="V113">
        <v>0.95391404747200004</v>
      </c>
      <c r="W113" t="s">
        <v>45</v>
      </c>
      <c r="X113">
        <v>0.93177227181800004</v>
      </c>
      <c r="Y113" t="s">
        <v>45</v>
      </c>
      <c r="Z113">
        <v>0.95412926422199995</v>
      </c>
      <c r="AA113" t="s">
        <v>45</v>
      </c>
      <c r="AB113">
        <v>4.3231484745100003E-2</v>
      </c>
      <c r="AC113" t="s">
        <v>47</v>
      </c>
      <c r="AD113">
        <v>0</v>
      </c>
      <c r="AE113">
        <v>-6.6231277379199995E-4</v>
      </c>
      <c r="AF113" t="s">
        <v>48</v>
      </c>
      <c r="AG113">
        <v>0</v>
      </c>
      <c r="AH113">
        <v>-7.7357881403200004E-4</v>
      </c>
      <c r="AI113" t="s">
        <v>48</v>
      </c>
      <c r="AJ113">
        <v>0.97369406775199996</v>
      </c>
      <c r="AK113" t="s">
        <v>49</v>
      </c>
      <c r="AL113">
        <v>0.52374545564099995</v>
      </c>
      <c r="AM113" t="s">
        <v>48</v>
      </c>
      <c r="AN113">
        <v>0.02</v>
      </c>
      <c r="AO113" t="s">
        <v>920</v>
      </c>
      <c r="AP113" t="s">
        <v>920</v>
      </c>
      <c r="AR113" t="s">
        <v>824</v>
      </c>
      <c r="AS113">
        <v>9.4999999999999998E-3</v>
      </c>
      <c r="AT113" t="s">
        <v>52</v>
      </c>
    </row>
    <row r="114" spans="1:46" x14ac:dyDescent="0.3">
      <c r="A114" t="s">
        <v>456</v>
      </c>
      <c r="B114" t="s">
        <v>64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45</v>
      </c>
      <c r="K114">
        <v>29247440</v>
      </c>
      <c r="L114" t="s">
        <v>46</v>
      </c>
      <c r="M114">
        <v>1214.9635559210501</v>
      </c>
      <c r="N114" t="s">
        <v>49</v>
      </c>
      <c r="O114">
        <v>2.4503124088900999E-2</v>
      </c>
      <c r="P114" t="s">
        <v>45</v>
      </c>
      <c r="Q114">
        <v>91.546805885501698</v>
      </c>
      <c r="R114" t="s">
        <v>45</v>
      </c>
      <c r="S114">
        <v>0.95130837979299998</v>
      </c>
      <c r="T114">
        <v>0.85</v>
      </c>
      <c r="U114" t="s">
        <v>45</v>
      </c>
      <c r="V114">
        <v>0.96723355434400005</v>
      </c>
      <c r="W114" t="s">
        <v>45</v>
      </c>
      <c r="X114">
        <v>0.935919171045</v>
      </c>
      <c r="Y114" t="s">
        <v>45</v>
      </c>
      <c r="Z114">
        <v>0.84094804639099996</v>
      </c>
      <c r="AA114" t="s">
        <v>45</v>
      </c>
      <c r="AB114" s="2">
        <v>7.48775449514E-5</v>
      </c>
      <c r="AC114" t="s">
        <v>47</v>
      </c>
      <c r="AD114">
        <v>0</v>
      </c>
      <c r="AE114">
        <v>-4.9950825863100004E-4</v>
      </c>
      <c r="AF114" t="s">
        <v>45</v>
      </c>
      <c r="AG114">
        <v>0</v>
      </c>
      <c r="AH114">
        <v>-3.4583687389699999E-4</v>
      </c>
      <c r="AI114" t="s">
        <v>45</v>
      </c>
      <c r="AJ114">
        <v>0.96457601075499999</v>
      </c>
      <c r="AK114" t="s">
        <v>49</v>
      </c>
      <c r="AL114">
        <v>0.42871844018299998</v>
      </c>
      <c r="AM114" t="s">
        <v>45</v>
      </c>
      <c r="AN114">
        <v>0.02</v>
      </c>
      <c r="AO114" t="s">
        <v>921</v>
      </c>
      <c r="AQ114" t="s">
        <v>921</v>
      </c>
      <c r="AR114" t="s">
        <v>825</v>
      </c>
      <c r="AS114">
        <v>9.4999999999999998E-3</v>
      </c>
      <c r="AT114" t="s">
        <v>52</v>
      </c>
    </row>
    <row r="115" spans="1:46" x14ac:dyDescent="0.3">
      <c r="A115" t="s">
        <v>457</v>
      </c>
      <c r="B115" t="s">
        <v>64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45</v>
      </c>
      <c r="K115">
        <v>24305600</v>
      </c>
      <c r="L115" t="s">
        <v>46</v>
      </c>
      <c r="M115">
        <v>1013.45272697368</v>
      </c>
      <c r="N115" t="s">
        <v>58</v>
      </c>
      <c r="O115">
        <v>1.5899925675344598E-2</v>
      </c>
      <c r="P115" t="s">
        <v>45</v>
      </c>
      <c r="Q115">
        <v>91.765545209196404</v>
      </c>
      <c r="R115" t="s">
        <v>45</v>
      </c>
      <c r="S115">
        <v>0.96173543170499998</v>
      </c>
      <c r="T115">
        <v>0.85</v>
      </c>
      <c r="U115" t="s">
        <v>45</v>
      </c>
      <c r="V115">
        <v>0.96993673337300002</v>
      </c>
      <c r="W115" t="s">
        <v>45</v>
      </c>
      <c r="X115">
        <v>0.95368525332999998</v>
      </c>
      <c r="Y115" t="s">
        <v>45</v>
      </c>
      <c r="Z115">
        <v>0.95412926422199995</v>
      </c>
      <c r="AA115" t="s">
        <v>45</v>
      </c>
      <c r="AB115">
        <v>7.3098070800799997E-2</v>
      </c>
      <c r="AC115" t="s">
        <v>47</v>
      </c>
      <c r="AD115">
        <v>0</v>
      </c>
      <c r="AE115">
        <v>-3.1529567953300002E-4</v>
      </c>
      <c r="AF115" t="s">
        <v>45</v>
      </c>
      <c r="AG115">
        <v>0</v>
      </c>
      <c r="AH115">
        <v>-4.2580533449900003E-4</v>
      </c>
      <c r="AI115" t="s">
        <v>45</v>
      </c>
      <c r="AJ115">
        <v>0.96656433085399995</v>
      </c>
      <c r="AK115" t="s">
        <v>49</v>
      </c>
      <c r="AL115">
        <v>0.32783968730899998</v>
      </c>
      <c r="AM115" t="s">
        <v>45</v>
      </c>
      <c r="AN115">
        <v>0.02</v>
      </c>
      <c r="AO115" t="s">
        <v>54</v>
      </c>
      <c r="AP115" t="s">
        <v>55</v>
      </c>
      <c r="AQ115" t="s">
        <v>55</v>
      </c>
      <c r="AR115" t="s">
        <v>826</v>
      </c>
      <c r="AS115">
        <v>9.4999999999999998E-3</v>
      </c>
      <c r="AT115" t="s">
        <v>52</v>
      </c>
    </row>
    <row r="116" spans="1:46" x14ac:dyDescent="0.3">
      <c r="A116" t="s">
        <v>458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45</v>
      </c>
      <c r="K116">
        <v>32429499</v>
      </c>
      <c r="L116" t="s">
        <v>46</v>
      </c>
      <c r="M116">
        <v>1380.90188486842</v>
      </c>
      <c r="N116" t="s">
        <v>49</v>
      </c>
      <c r="O116">
        <v>1.76725562683612E-2</v>
      </c>
      <c r="P116" t="s">
        <v>45</v>
      </c>
      <c r="Q116">
        <v>87.276116719414901</v>
      </c>
      <c r="R116" t="s">
        <v>45</v>
      </c>
      <c r="S116">
        <v>0.93917518984000004</v>
      </c>
      <c r="T116">
        <v>0.85</v>
      </c>
      <c r="U116" t="s">
        <v>45</v>
      </c>
      <c r="V116">
        <v>0.95506826917099996</v>
      </c>
      <c r="W116" t="s">
        <v>45</v>
      </c>
      <c r="X116">
        <v>0.92173717844600001</v>
      </c>
      <c r="Y116" t="s">
        <v>45</v>
      </c>
      <c r="Z116">
        <v>0.84094804639099996</v>
      </c>
      <c r="AA116" t="s">
        <v>45</v>
      </c>
      <c r="AB116" s="2">
        <v>1.4394518473899999E-5</v>
      </c>
      <c r="AC116" t="s">
        <v>47</v>
      </c>
      <c r="AD116">
        <v>0</v>
      </c>
      <c r="AE116">
        <v>-5.8411811137800004E-4</v>
      </c>
      <c r="AF116" t="s">
        <v>48</v>
      </c>
      <c r="AG116">
        <v>0</v>
      </c>
      <c r="AH116">
        <v>-6.0062240645100001E-4</v>
      </c>
      <c r="AI116" t="s">
        <v>48</v>
      </c>
      <c r="AJ116">
        <v>0.96753705630800002</v>
      </c>
      <c r="AK116" t="s">
        <v>49</v>
      </c>
      <c r="AL116">
        <v>0.36576628085200003</v>
      </c>
      <c r="AM116" t="s">
        <v>45</v>
      </c>
      <c r="AN116">
        <v>0.02</v>
      </c>
      <c r="AO116" t="s">
        <v>922</v>
      </c>
      <c r="AQ116" t="s">
        <v>922</v>
      </c>
      <c r="AR116" t="s">
        <v>827</v>
      </c>
      <c r="AS116">
        <v>9.4999999999999998E-3</v>
      </c>
      <c r="AT116" t="s">
        <v>52</v>
      </c>
    </row>
    <row r="117" spans="1:46" x14ac:dyDescent="0.3">
      <c r="A117" t="s">
        <v>459</v>
      </c>
      <c r="B117" t="s">
        <v>64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45</v>
      </c>
      <c r="K117">
        <v>25390554</v>
      </c>
      <c r="L117" t="s">
        <v>46</v>
      </c>
      <c r="M117">
        <v>1054.79019407894</v>
      </c>
      <c r="N117" t="s">
        <v>58</v>
      </c>
      <c r="O117">
        <v>1.8239507110281501E-2</v>
      </c>
      <c r="P117" t="s">
        <v>45</v>
      </c>
      <c r="Q117">
        <v>91.6300527216858</v>
      </c>
      <c r="R117" t="s">
        <v>45</v>
      </c>
      <c r="S117">
        <v>0.86183038749999996</v>
      </c>
      <c r="T117">
        <v>0.7</v>
      </c>
      <c r="U117" t="s">
        <v>45</v>
      </c>
      <c r="V117">
        <v>0.88102142887500001</v>
      </c>
      <c r="W117" t="s">
        <v>45</v>
      </c>
      <c r="X117">
        <v>0.83939120902999997</v>
      </c>
      <c r="Y117" t="s">
        <v>45</v>
      </c>
      <c r="Z117">
        <v>0.67793689645199995</v>
      </c>
      <c r="AA117" t="s">
        <v>45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48</v>
      </c>
      <c r="AG117">
        <v>0</v>
      </c>
      <c r="AH117">
        <v>-2.0671131543700001E-3</v>
      </c>
      <c r="AI117" t="s">
        <v>48</v>
      </c>
      <c r="AJ117">
        <v>0.95979410295699996</v>
      </c>
      <c r="AK117" t="s">
        <v>49</v>
      </c>
      <c r="AL117">
        <v>0.14554903697800001</v>
      </c>
      <c r="AM117" t="s">
        <v>45</v>
      </c>
      <c r="AN117">
        <v>1.09090909091E-2</v>
      </c>
      <c r="AO117" t="s">
        <v>54</v>
      </c>
      <c r="AP117" t="s">
        <v>55</v>
      </c>
      <c r="AQ117" t="s">
        <v>55</v>
      </c>
      <c r="AR117" t="s">
        <v>828</v>
      </c>
      <c r="AS117">
        <v>5.1818181818200004E-3</v>
      </c>
      <c r="AT117" t="s">
        <v>52</v>
      </c>
    </row>
    <row r="118" spans="1:46" x14ac:dyDescent="0.3">
      <c r="A118" t="s">
        <v>460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45</v>
      </c>
      <c r="K118">
        <v>32152720</v>
      </c>
      <c r="L118" t="s">
        <v>46</v>
      </c>
      <c r="M118">
        <v>1381.1845657894701</v>
      </c>
      <c r="N118" t="s">
        <v>49</v>
      </c>
      <c r="O118">
        <v>1.7535487763811999E-2</v>
      </c>
      <c r="P118" t="s">
        <v>45</v>
      </c>
      <c r="Q118">
        <v>83.683273386639002</v>
      </c>
      <c r="R118" t="s">
        <v>48</v>
      </c>
      <c r="S118">
        <v>0.93614708829799997</v>
      </c>
      <c r="T118">
        <v>0.85</v>
      </c>
      <c r="U118" t="s">
        <v>45</v>
      </c>
      <c r="V118">
        <v>0.95060042406</v>
      </c>
      <c r="W118" t="s">
        <v>45</v>
      </c>
      <c r="X118">
        <v>0.92022648286099995</v>
      </c>
      <c r="Y118" t="s">
        <v>45</v>
      </c>
      <c r="Z118">
        <v>0.84094804639099996</v>
      </c>
      <c r="AA118" t="s">
        <v>45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48</v>
      </c>
      <c r="AG118">
        <v>0</v>
      </c>
      <c r="AH118">
        <v>-4.2150543743899998E-4</v>
      </c>
      <c r="AI118" t="s">
        <v>45</v>
      </c>
      <c r="AJ118">
        <v>0.97024904891399999</v>
      </c>
      <c r="AK118" t="s">
        <v>49</v>
      </c>
      <c r="AL118">
        <v>0.27786223747200001</v>
      </c>
      <c r="AM118" t="s">
        <v>45</v>
      </c>
      <c r="AN118">
        <v>0.02</v>
      </c>
      <c r="AO118" t="s">
        <v>54</v>
      </c>
      <c r="AP118" t="s">
        <v>55</v>
      </c>
      <c r="AQ118" t="s">
        <v>55</v>
      </c>
      <c r="AR118" t="s">
        <v>829</v>
      </c>
      <c r="AS118">
        <v>9.4999999999999998E-3</v>
      </c>
      <c r="AT118" t="s">
        <v>738</v>
      </c>
    </row>
    <row r="119" spans="1:46" x14ac:dyDescent="0.3">
      <c r="A119" t="s">
        <v>462</v>
      </c>
      <c r="B119" t="s">
        <v>64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45</v>
      </c>
      <c r="K119">
        <v>18930346</v>
      </c>
      <c r="L119" t="s">
        <v>46</v>
      </c>
      <c r="M119">
        <v>1014.3723995535699</v>
      </c>
      <c r="N119" t="s">
        <v>49</v>
      </c>
      <c r="O119">
        <v>1.51185423958654E-2</v>
      </c>
      <c r="P119" t="s">
        <v>45</v>
      </c>
      <c r="Q119">
        <v>88.464245633223797</v>
      </c>
      <c r="R119" t="s">
        <v>45</v>
      </c>
      <c r="S119">
        <v>0.92172963881000003</v>
      </c>
      <c r="T119">
        <v>0.8</v>
      </c>
      <c r="U119" t="s">
        <v>45</v>
      </c>
      <c r="V119">
        <v>0.94830164147200002</v>
      </c>
      <c r="W119" t="s">
        <v>45</v>
      </c>
      <c r="X119">
        <v>0.89269008809499995</v>
      </c>
      <c r="Y119" t="s">
        <v>45</v>
      </c>
      <c r="Z119">
        <v>0.67793689645199995</v>
      </c>
      <c r="AA119" t="s">
        <v>45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45</v>
      </c>
      <c r="AG119">
        <v>0</v>
      </c>
      <c r="AH119">
        <v>-9.5862265271200002E-4</v>
      </c>
      <c r="AI119" t="s">
        <v>48</v>
      </c>
      <c r="AJ119">
        <v>2.4044991042399999E-3</v>
      </c>
      <c r="AK119" t="s">
        <v>104</v>
      </c>
      <c r="AL119">
        <v>0.80948108908000005</v>
      </c>
      <c r="AM119" t="s">
        <v>48</v>
      </c>
      <c r="AN119">
        <v>1.1428571428599999E-2</v>
      </c>
      <c r="AO119" t="s">
        <v>923</v>
      </c>
      <c r="AP119" t="s">
        <v>923</v>
      </c>
      <c r="AQ119" t="s">
        <v>924</v>
      </c>
      <c r="AR119" t="s">
        <v>51</v>
      </c>
      <c r="AS119">
        <v>5.4285714285699999E-3</v>
      </c>
      <c r="AT119" t="s">
        <v>56</v>
      </c>
    </row>
    <row r="120" spans="1:46" x14ac:dyDescent="0.3">
      <c r="A120" t="s">
        <v>464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48</v>
      </c>
      <c r="K120">
        <v>34759702</v>
      </c>
      <c r="L120" t="s">
        <v>46</v>
      </c>
      <c r="M120">
        <v>1528.9595065789399</v>
      </c>
      <c r="N120" t="s">
        <v>135</v>
      </c>
      <c r="O120">
        <v>1.6677314944163298E-2</v>
      </c>
      <c r="P120" t="s">
        <v>45</v>
      </c>
      <c r="Q120">
        <v>80.199284447216399</v>
      </c>
      <c r="R120" t="s">
        <v>48</v>
      </c>
      <c r="S120">
        <v>0.90703481391899998</v>
      </c>
      <c r="T120">
        <v>0.85</v>
      </c>
      <c r="U120" t="s">
        <v>45</v>
      </c>
      <c r="V120">
        <v>0.93281855484999998</v>
      </c>
      <c r="W120" t="s">
        <v>45</v>
      </c>
      <c r="X120">
        <v>0.87981868083899994</v>
      </c>
      <c r="Y120" t="s">
        <v>45</v>
      </c>
      <c r="Z120">
        <v>0.84094804639099996</v>
      </c>
      <c r="AA120" t="s">
        <v>45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48</v>
      </c>
      <c r="AG120">
        <v>0</v>
      </c>
      <c r="AH120">
        <v>-7.3618627503900004E-4</v>
      </c>
      <c r="AI120" t="s">
        <v>48</v>
      </c>
      <c r="AJ120">
        <v>0.95994890865299998</v>
      </c>
      <c r="AK120" t="s">
        <v>49</v>
      </c>
      <c r="AL120">
        <v>0.29287550381799998</v>
      </c>
      <c r="AM120" t="s">
        <v>45</v>
      </c>
      <c r="AN120">
        <v>0.02</v>
      </c>
      <c r="AO120" t="s">
        <v>54</v>
      </c>
      <c r="AP120" t="s">
        <v>55</v>
      </c>
      <c r="AQ120" t="s">
        <v>55</v>
      </c>
      <c r="AR120" t="s">
        <v>830</v>
      </c>
      <c r="AS120">
        <v>9.4999999999999998E-3</v>
      </c>
      <c r="AT120" t="s">
        <v>52</v>
      </c>
    </row>
    <row r="121" spans="1:46" x14ac:dyDescent="0.3">
      <c r="A121" t="s">
        <v>466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45</v>
      </c>
      <c r="K121">
        <v>18300588</v>
      </c>
      <c r="L121" t="s">
        <v>46</v>
      </c>
      <c r="M121">
        <v>961.50887053571398</v>
      </c>
      <c r="N121" t="s">
        <v>46</v>
      </c>
      <c r="O121">
        <v>2.5013723535943701E-2</v>
      </c>
      <c r="P121" t="s">
        <v>45</v>
      </c>
      <c r="Q121">
        <v>92.559099384008604</v>
      </c>
      <c r="R121" t="s">
        <v>45</v>
      </c>
      <c r="S121">
        <v>0.94116219905599996</v>
      </c>
      <c r="T121">
        <v>0.8</v>
      </c>
      <c r="U121" t="s">
        <v>45</v>
      </c>
      <c r="V121">
        <v>0.961555129535</v>
      </c>
      <c r="W121" t="s">
        <v>45</v>
      </c>
      <c r="X121">
        <v>0.91988587202700001</v>
      </c>
      <c r="Y121" t="s">
        <v>45</v>
      </c>
      <c r="Z121">
        <v>0.84094804639099996</v>
      </c>
      <c r="AA121" t="s">
        <v>45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45</v>
      </c>
      <c r="AG121">
        <v>0</v>
      </c>
      <c r="AH121">
        <v>-6.6337522094899999E-4</v>
      </c>
      <c r="AI121" t="s">
        <v>48</v>
      </c>
      <c r="AJ121">
        <v>0.99074576182999996</v>
      </c>
      <c r="AK121" t="s">
        <v>49</v>
      </c>
      <c r="AL121">
        <v>0.51285146147600003</v>
      </c>
      <c r="AM121" t="s">
        <v>48</v>
      </c>
      <c r="AN121">
        <v>0.01</v>
      </c>
      <c r="AO121" t="s">
        <v>925</v>
      </c>
      <c r="AQ121" t="s">
        <v>925</v>
      </c>
      <c r="AR121" t="s">
        <v>831</v>
      </c>
      <c r="AS121">
        <v>4.7499999999999999E-3</v>
      </c>
      <c r="AT121" t="s">
        <v>52</v>
      </c>
    </row>
    <row r="122" spans="1:46" x14ac:dyDescent="0.3">
      <c r="A122" t="s">
        <v>468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48</v>
      </c>
      <c r="K122">
        <v>661574</v>
      </c>
      <c r="L122" t="s">
        <v>46</v>
      </c>
      <c r="M122">
        <v>22.086875069754399</v>
      </c>
      <c r="N122" t="s">
        <v>58</v>
      </c>
      <c r="O122">
        <v>0.96230057492719201</v>
      </c>
      <c r="P122" t="s">
        <v>48</v>
      </c>
      <c r="Q122">
        <v>9.7324035763294603</v>
      </c>
      <c r="R122" t="s">
        <v>48</v>
      </c>
      <c r="S122">
        <v>0.77871491800699999</v>
      </c>
      <c r="T122">
        <v>0.8</v>
      </c>
      <c r="U122" t="s">
        <v>48</v>
      </c>
      <c r="V122">
        <v>0.79991509722900001</v>
      </c>
      <c r="W122" t="s">
        <v>48</v>
      </c>
      <c r="X122">
        <v>0.78598492510200002</v>
      </c>
      <c r="Y122" t="s">
        <v>48</v>
      </c>
      <c r="Z122">
        <v>0.99584488300200003</v>
      </c>
      <c r="AA122" t="s">
        <v>45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48</v>
      </c>
      <c r="AG122">
        <v>5</v>
      </c>
      <c r="AH122">
        <v>-5.9171162098199995E-4</v>
      </c>
      <c r="AI122" t="s">
        <v>48</v>
      </c>
      <c r="AJ122" t="s">
        <v>598</v>
      </c>
    </row>
    <row r="123" spans="1:46" x14ac:dyDescent="0.3">
      <c r="A123" t="s">
        <v>469</v>
      </c>
      <c r="B123" t="s">
        <v>64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45</v>
      </c>
      <c r="K123">
        <v>23074941</v>
      </c>
      <c r="L123" t="s">
        <v>46</v>
      </c>
      <c r="M123">
        <v>958.50241940789397</v>
      </c>
      <c r="N123" t="s">
        <v>58</v>
      </c>
      <c r="O123">
        <v>2.75527704073005E-2</v>
      </c>
      <c r="P123" t="s">
        <v>45</v>
      </c>
      <c r="Q123">
        <v>93.678264748426997</v>
      </c>
      <c r="R123" t="s">
        <v>45</v>
      </c>
      <c r="S123">
        <v>0.87882109977900003</v>
      </c>
      <c r="T123">
        <v>0.7</v>
      </c>
      <c r="U123" t="s">
        <v>45</v>
      </c>
      <c r="V123">
        <v>0.90362484588799996</v>
      </c>
      <c r="W123" t="s">
        <v>45</v>
      </c>
      <c r="X123">
        <v>0.85132128810200003</v>
      </c>
      <c r="Y123" t="s">
        <v>45</v>
      </c>
      <c r="Z123">
        <v>0.358420132025</v>
      </c>
      <c r="AA123" t="s">
        <v>45</v>
      </c>
      <c r="AB123" s="2">
        <v>6.4947614927300005E-26</v>
      </c>
      <c r="AC123" t="s">
        <v>47</v>
      </c>
      <c r="AD123">
        <v>0</v>
      </c>
      <c r="AE123">
        <v>-1.25519050967E-3</v>
      </c>
      <c r="AF123" t="s">
        <v>48</v>
      </c>
      <c r="AG123">
        <v>0</v>
      </c>
      <c r="AH123">
        <v>-1.7991794056099999E-3</v>
      </c>
      <c r="AI123" t="s">
        <v>48</v>
      </c>
      <c r="AJ123">
        <v>0.96708121593899998</v>
      </c>
      <c r="AK123" t="s">
        <v>49</v>
      </c>
      <c r="AL123">
        <v>0.10059019023100001</v>
      </c>
      <c r="AM123" t="s">
        <v>45</v>
      </c>
      <c r="AN123">
        <v>1.09090909091E-2</v>
      </c>
      <c r="AO123" t="s">
        <v>926</v>
      </c>
      <c r="AQ123" t="s">
        <v>926</v>
      </c>
      <c r="AR123" t="s">
        <v>832</v>
      </c>
      <c r="AS123">
        <v>5.1818181818200004E-3</v>
      </c>
      <c r="AT123" t="s">
        <v>52</v>
      </c>
    </row>
    <row r="124" spans="1:46" x14ac:dyDescent="0.3">
      <c r="A124" t="s">
        <v>471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45</v>
      </c>
      <c r="K124">
        <v>18111084</v>
      </c>
      <c r="L124" t="s">
        <v>46</v>
      </c>
      <c r="M124">
        <v>951.08935491071395</v>
      </c>
      <c r="N124" t="s">
        <v>46</v>
      </c>
      <c r="O124">
        <v>1.9086038869423502E-2</v>
      </c>
      <c r="P124" t="s">
        <v>45</v>
      </c>
      <c r="Q124">
        <v>93.333644227926101</v>
      </c>
      <c r="R124" t="s">
        <v>45</v>
      </c>
      <c r="S124">
        <v>0.94515980795700005</v>
      </c>
      <c r="T124">
        <v>0.8</v>
      </c>
      <c r="U124" t="s">
        <v>45</v>
      </c>
      <c r="V124">
        <v>0.96588914485099997</v>
      </c>
      <c r="W124" t="s">
        <v>45</v>
      </c>
      <c r="X124">
        <v>0.923927154478</v>
      </c>
      <c r="Y124" t="s">
        <v>45</v>
      </c>
      <c r="Z124">
        <v>0.84094804639099996</v>
      </c>
      <c r="AA124" t="s">
        <v>45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45</v>
      </c>
      <c r="AG124">
        <v>0</v>
      </c>
      <c r="AH124">
        <v>-5.9169559753000003E-4</v>
      </c>
      <c r="AI124" t="s">
        <v>48</v>
      </c>
      <c r="AJ124">
        <v>0.98773574237700001</v>
      </c>
      <c r="AK124" t="s">
        <v>49</v>
      </c>
      <c r="AL124">
        <v>1.88616118272</v>
      </c>
      <c r="AM124" t="s">
        <v>48</v>
      </c>
      <c r="AN124">
        <v>0.01</v>
      </c>
      <c r="AO124" t="s">
        <v>927</v>
      </c>
      <c r="AP124" t="s">
        <v>928</v>
      </c>
      <c r="AQ124" t="s">
        <v>929</v>
      </c>
      <c r="AR124" t="s">
        <v>728</v>
      </c>
      <c r="AS124">
        <v>4.7499999999999999E-3</v>
      </c>
      <c r="AT124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opLeftCell="E1" zoomScale="75" zoomScaleNormal="75" workbookViewId="0">
      <selection activeCell="N127" sqref="N127"/>
    </sheetView>
  </sheetViews>
  <sheetFormatPr defaultRowHeight="14.4" x14ac:dyDescent="0.3"/>
  <cols>
    <col min="1" max="1" width="38.88671875" bestFit="1" customWidth="1"/>
    <col min="2" max="2" width="12.21875" bestFit="1" customWidth="1"/>
    <col min="3" max="3" width="10.77734375" bestFit="1" customWidth="1"/>
    <col min="4" max="4" width="59.109375" bestFit="1" customWidth="1"/>
    <col min="5" max="5" width="12.44140625" bestFit="1" customWidth="1"/>
    <col min="6" max="6" width="27.21875" bestFit="1" customWidth="1"/>
    <col min="7" max="8" width="43.33203125" bestFit="1" customWidth="1"/>
    <col min="9" max="9" width="35.33203125" bestFit="1" customWidth="1"/>
    <col min="10" max="10" width="31.5546875" bestFit="1" customWidth="1"/>
    <col min="11" max="11" width="13.109375" bestFit="1" customWidth="1"/>
    <col min="13" max="13" width="3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608</v>
      </c>
      <c r="K1" t="s">
        <v>41</v>
      </c>
    </row>
    <row r="2" spans="1:13" x14ac:dyDescent="0.3">
      <c r="A2" t="s">
        <v>100</v>
      </c>
      <c r="B2" t="s">
        <v>43</v>
      </c>
      <c r="C2" s="1">
        <v>41381</v>
      </c>
      <c r="D2" t="s">
        <v>101</v>
      </c>
      <c r="M2" s="6" t="s">
        <v>601</v>
      </c>
    </row>
    <row r="3" spans="1:13" s="6" customFormat="1" x14ac:dyDescent="0.3">
      <c r="A3" s="6" t="s">
        <v>246</v>
      </c>
      <c r="B3" s="6" t="s">
        <v>43</v>
      </c>
      <c r="C3" s="7">
        <v>41402</v>
      </c>
      <c r="D3" s="6" t="s">
        <v>104</v>
      </c>
      <c r="E3" s="6">
        <v>0.155823020314</v>
      </c>
      <c r="F3" s="6" t="s">
        <v>48</v>
      </c>
      <c r="G3" s="6" t="s">
        <v>54</v>
      </c>
      <c r="H3" s="6" t="s">
        <v>55</v>
      </c>
      <c r="I3" s="6" t="s">
        <v>55</v>
      </c>
      <c r="J3" t="s">
        <v>51</v>
      </c>
      <c r="K3" t="s">
        <v>56</v>
      </c>
      <c r="M3" s="8" t="s">
        <v>602</v>
      </c>
    </row>
    <row r="4" spans="1:13" x14ac:dyDescent="0.3">
      <c r="A4" t="s">
        <v>53</v>
      </c>
      <c r="B4" t="s">
        <v>43</v>
      </c>
      <c r="C4" s="1">
        <v>41404</v>
      </c>
      <c r="D4" t="s">
        <v>49</v>
      </c>
      <c r="E4">
        <v>0.51666118073400003</v>
      </c>
      <c r="F4" t="s">
        <v>48</v>
      </c>
      <c r="G4" t="s">
        <v>54</v>
      </c>
      <c r="H4" t="s">
        <v>55</v>
      </c>
      <c r="I4" t="s">
        <v>55</v>
      </c>
      <c r="J4" t="s">
        <v>51</v>
      </c>
      <c r="K4" t="s">
        <v>56</v>
      </c>
      <c r="M4" s="10" t="s">
        <v>603</v>
      </c>
    </row>
    <row r="5" spans="1:13" x14ac:dyDescent="0.3">
      <c r="A5" t="s">
        <v>145</v>
      </c>
      <c r="B5" t="s">
        <v>43</v>
      </c>
      <c r="C5" s="1">
        <v>41438</v>
      </c>
      <c r="D5" t="s">
        <v>49</v>
      </c>
      <c r="E5">
        <v>0.14999902390700001</v>
      </c>
      <c r="F5" t="s">
        <v>48</v>
      </c>
      <c r="G5" t="s">
        <v>54</v>
      </c>
      <c r="H5" t="s">
        <v>55</v>
      </c>
      <c r="I5" t="s">
        <v>55</v>
      </c>
      <c r="J5" t="s">
        <v>51</v>
      </c>
      <c r="K5" t="s">
        <v>56</v>
      </c>
    </row>
    <row r="6" spans="1:13" x14ac:dyDescent="0.3">
      <c r="A6" t="s">
        <v>154</v>
      </c>
      <c r="B6" t="s">
        <v>43</v>
      </c>
      <c r="C6" s="1">
        <v>41463</v>
      </c>
      <c r="D6" t="s">
        <v>49</v>
      </c>
      <c r="E6">
        <v>0.106613318042</v>
      </c>
      <c r="F6" t="s">
        <v>48</v>
      </c>
      <c r="G6" t="s">
        <v>54</v>
      </c>
      <c r="H6" t="s">
        <v>55</v>
      </c>
      <c r="I6" t="s">
        <v>55</v>
      </c>
      <c r="J6" t="s">
        <v>51</v>
      </c>
      <c r="K6" t="s">
        <v>56</v>
      </c>
    </row>
    <row r="7" spans="1:13" x14ac:dyDescent="0.3">
      <c r="A7" t="s">
        <v>180</v>
      </c>
      <c r="B7" t="s">
        <v>43</v>
      </c>
      <c r="C7" s="1">
        <v>41519</v>
      </c>
      <c r="D7" t="s">
        <v>49</v>
      </c>
      <c r="E7">
        <v>0.59936566370400002</v>
      </c>
      <c r="F7" t="s">
        <v>48</v>
      </c>
      <c r="G7" t="s">
        <v>54</v>
      </c>
      <c r="H7" t="s">
        <v>55</v>
      </c>
      <c r="I7" t="s">
        <v>55</v>
      </c>
      <c r="J7" t="s">
        <v>51</v>
      </c>
      <c r="K7" t="s">
        <v>56</v>
      </c>
    </row>
    <row r="8" spans="1:13" x14ac:dyDescent="0.3">
      <c r="A8" t="s">
        <v>83</v>
      </c>
      <c r="B8" t="s">
        <v>43</v>
      </c>
      <c r="C8" s="1">
        <v>41526</v>
      </c>
      <c r="D8" t="s">
        <v>49</v>
      </c>
      <c r="E8">
        <v>0.36674052335000001</v>
      </c>
      <c r="F8" t="s">
        <v>48</v>
      </c>
      <c r="G8" t="s">
        <v>84</v>
      </c>
      <c r="H8" t="s">
        <v>84</v>
      </c>
      <c r="I8" t="s">
        <v>51</v>
      </c>
      <c r="J8" t="s">
        <v>51</v>
      </c>
      <c r="K8" t="s">
        <v>56</v>
      </c>
    </row>
    <row r="9" spans="1:13" s="8" customFormat="1" x14ac:dyDescent="0.3">
      <c r="A9" s="8" t="s">
        <v>201</v>
      </c>
      <c r="B9" s="8" t="s">
        <v>43</v>
      </c>
      <c r="C9" s="9">
        <v>41675</v>
      </c>
      <c r="D9" s="8" t="s">
        <v>104</v>
      </c>
      <c r="E9" s="8">
        <v>0.112191947859</v>
      </c>
      <c r="F9" s="8" t="s">
        <v>48</v>
      </c>
      <c r="G9" s="8" t="s">
        <v>54</v>
      </c>
      <c r="H9" s="8" t="s">
        <v>55</v>
      </c>
      <c r="I9" s="8" t="s">
        <v>55</v>
      </c>
      <c r="J9" t="s">
        <v>51</v>
      </c>
      <c r="K9" s="13" t="s">
        <v>56</v>
      </c>
    </row>
    <row r="10" spans="1:13" x14ac:dyDescent="0.3">
      <c r="A10" t="s">
        <v>131</v>
      </c>
      <c r="B10" t="s">
        <v>43</v>
      </c>
      <c r="C10" s="1">
        <v>41793</v>
      </c>
      <c r="D10" t="s">
        <v>49</v>
      </c>
      <c r="E10">
        <v>0.33214353136000002</v>
      </c>
      <c r="F10" t="s">
        <v>48</v>
      </c>
      <c r="G10" t="s">
        <v>54</v>
      </c>
      <c r="H10" t="s">
        <v>55</v>
      </c>
      <c r="I10" t="s">
        <v>55</v>
      </c>
      <c r="J10" t="s">
        <v>51</v>
      </c>
      <c r="K10" t="s">
        <v>56</v>
      </c>
    </row>
    <row r="11" spans="1:13" s="10" customFormat="1" x14ac:dyDescent="0.3">
      <c r="A11" s="10" t="s">
        <v>103</v>
      </c>
      <c r="B11" s="10" t="s">
        <v>64</v>
      </c>
      <c r="C11" s="12">
        <v>41810</v>
      </c>
      <c r="D11" s="10" t="s">
        <v>104</v>
      </c>
      <c r="E11" s="10">
        <v>0.41518298889999999</v>
      </c>
      <c r="F11" s="10" t="s">
        <v>48</v>
      </c>
      <c r="G11" s="10" t="s">
        <v>105</v>
      </c>
      <c r="H11" s="10" t="s">
        <v>105</v>
      </c>
      <c r="I11" s="10" t="s">
        <v>51</v>
      </c>
      <c r="J11" t="s">
        <v>609</v>
      </c>
      <c r="K11" s="14" t="s">
        <v>52</v>
      </c>
      <c r="M11" s="10" t="s">
        <v>604</v>
      </c>
    </row>
    <row r="12" spans="1:13" x14ac:dyDescent="0.3">
      <c r="A12" t="s">
        <v>243</v>
      </c>
      <c r="B12" t="s">
        <v>43</v>
      </c>
      <c r="C12" s="1">
        <v>41815</v>
      </c>
      <c r="D12" t="s">
        <v>49</v>
      </c>
      <c r="E12">
        <v>0.121749473286</v>
      </c>
      <c r="F12" t="s">
        <v>48</v>
      </c>
      <c r="G12" t="s">
        <v>244</v>
      </c>
      <c r="H12" t="s">
        <v>244</v>
      </c>
      <c r="I12" t="s">
        <v>51</v>
      </c>
      <c r="J12" t="s">
        <v>610</v>
      </c>
      <c r="K12" t="s">
        <v>52</v>
      </c>
    </row>
    <row r="13" spans="1:13" x14ac:dyDescent="0.3">
      <c r="A13" t="s">
        <v>223</v>
      </c>
      <c r="B13" t="s">
        <v>64</v>
      </c>
      <c r="C13" s="1">
        <v>41835</v>
      </c>
      <c r="D13" t="s">
        <v>49</v>
      </c>
      <c r="E13">
        <v>0.23315978056600001</v>
      </c>
      <c r="F13" t="s">
        <v>48</v>
      </c>
      <c r="G13" t="s">
        <v>224</v>
      </c>
      <c r="H13" t="s">
        <v>51</v>
      </c>
      <c r="I13" t="s">
        <v>224</v>
      </c>
      <c r="J13" s="15" t="s">
        <v>611</v>
      </c>
      <c r="K13" s="15" t="s">
        <v>607</v>
      </c>
    </row>
    <row r="14" spans="1:13" x14ac:dyDescent="0.3">
      <c r="A14" t="s">
        <v>102</v>
      </c>
      <c r="B14" t="s">
        <v>64</v>
      </c>
      <c r="C14" s="1">
        <v>41855</v>
      </c>
      <c r="D14" t="s">
        <v>49</v>
      </c>
      <c r="E14">
        <v>0.156435379589</v>
      </c>
      <c r="F14" t="s">
        <v>48</v>
      </c>
      <c r="G14" t="s">
        <v>54</v>
      </c>
      <c r="H14" t="s">
        <v>55</v>
      </c>
      <c r="I14" t="s">
        <v>55</v>
      </c>
      <c r="J14" t="s">
        <v>51</v>
      </c>
      <c r="K14" t="s">
        <v>56</v>
      </c>
    </row>
    <row r="15" spans="1:13" x14ac:dyDescent="0.3">
      <c r="A15" t="s">
        <v>219</v>
      </c>
      <c r="B15" t="s">
        <v>64</v>
      </c>
      <c r="C15" s="1">
        <v>41887</v>
      </c>
      <c r="D15" t="s">
        <v>49</v>
      </c>
      <c r="E15">
        <v>0.47403567265500002</v>
      </c>
      <c r="F15" t="s">
        <v>48</v>
      </c>
      <c r="G15" t="s">
        <v>220</v>
      </c>
      <c r="H15" t="s">
        <v>51</v>
      </c>
      <c r="I15" t="s">
        <v>220</v>
      </c>
      <c r="J15" t="s">
        <v>612</v>
      </c>
      <c r="K15" t="s">
        <v>52</v>
      </c>
    </row>
    <row r="16" spans="1:13" x14ac:dyDescent="0.3">
      <c r="A16" t="s">
        <v>81</v>
      </c>
      <c r="B16" t="s">
        <v>64</v>
      </c>
      <c r="C16" s="1">
        <v>41899</v>
      </c>
      <c r="D16" t="s">
        <v>49</v>
      </c>
      <c r="E16">
        <v>0.27665514792399998</v>
      </c>
      <c r="F16" t="s">
        <v>48</v>
      </c>
      <c r="G16" t="s">
        <v>82</v>
      </c>
      <c r="H16" t="s">
        <v>82</v>
      </c>
      <c r="I16" t="s">
        <v>51</v>
      </c>
      <c r="J16" s="16" t="s">
        <v>613</v>
      </c>
      <c r="K16" s="15" t="s">
        <v>607</v>
      </c>
    </row>
    <row r="17" spans="1:11" x14ac:dyDescent="0.3">
      <c r="A17" t="s">
        <v>99</v>
      </c>
      <c r="B17" t="s">
        <v>64</v>
      </c>
      <c r="C17" s="1">
        <v>41936</v>
      </c>
      <c r="D17" t="s">
        <v>49</v>
      </c>
      <c r="E17">
        <v>7.7865431319199999E-2</v>
      </c>
      <c r="F17" t="s">
        <v>48</v>
      </c>
      <c r="G17" t="s">
        <v>54</v>
      </c>
      <c r="H17" t="s">
        <v>55</v>
      </c>
      <c r="I17" t="s">
        <v>55</v>
      </c>
      <c r="J17" t="s">
        <v>614</v>
      </c>
      <c r="K17" t="s">
        <v>52</v>
      </c>
    </row>
    <row r="18" spans="1:11" x14ac:dyDescent="0.3">
      <c r="A18" t="s">
        <v>236</v>
      </c>
      <c r="B18" t="s">
        <v>64</v>
      </c>
      <c r="C18" s="1">
        <v>41956</v>
      </c>
      <c r="D18" t="s">
        <v>49</v>
      </c>
      <c r="E18">
        <v>0.73681821448100004</v>
      </c>
      <c r="F18" t="s">
        <v>48</v>
      </c>
      <c r="G18" t="s">
        <v>54</v>
      </c>
      <c r="H18" t="s">
        <v>55</v>
      </c>
      <c r="I18" t="s">
        <v>55</v>
      </c>
      <c r="J18" t="s">
        <v>615</v>
      </c>
      <c r="K18" t="s">
        <v>52</v>
      </c>
    </row>
    <row r="19" spans="1:11" x14ac:dyDescent="0.3">
      <c r="A19" t="s">
        <v>227</v>
      </c>
      <c r="B19" t="s">
        <v>43</v>
      </c>
      <c r="C19" s="1">
        <v>41968</v>
      </c>
      <c r="D19" t="s">
        <v>49</v>
      </c>
      <c r="E19">
        <v>0.33496834902400002</v>
      </c>
      <c r="F19" t="s">
        <v>48</v>
      </c>
      <c r="G19" t="s">
        <v>54</v>
      </c>
      <c r="H19" t="s">
        <v>55</v>
      </c>
      <c r="I19" t="s">
        <v>55</v>
      </c>
      <c r="J19" t="s">
        <v>616</v>
      </c>
      <c r="K19" t="s">
        <v>52</v>
      </c>
    </row>
    <row r="20" spans="1:11" x14ac:dyDescent="0.3">
      <c r="A20" t="s">
        <v>228</v>
      </c>
      <c r="B20" t="s">
        <v>43</v>
      </c>
      <c r="C20" s="1">
        <v>41995</v>
      </c>
      <c r="D20" t="s">
        <v>49</v>
      </c>
      <c r="E20">
        <v>0.272831581579</v>
      </c>
      <c r="F20" t="s">
        <v>48</v>
      </c>
      <c r="G20" t="s">
        <v>54</v>
      </c>
      <c r="H20" t="s">
        <v>55</v>
      </c>
      <c r="I20" t="s">
        <v>55</v>
      </c>
      <c r="J20" t="s">
        <v>617</v>
      </c>
      <c r="K20" t="s">
        <v>52</v>
      </c>
    </row>
    <row r="21" spans="1:11" x14ac:dyDescent="0.3">
      <c r="A21" t="s">
        <v>218</v>
      </c>
      <c r="B21" t="s">
        <v>43</v>
      </c>
      <c r="C21" s="1">
        <v>42016</v>
      </c>
      <c r="D21" t="s">
        <v>49</v>
      </c>
      <c r="E21">
        <v>0.205766766697</v>
      </c>
      <c r="F21" t="s">
        <v>48</v>
      </c>
      <c r="G21" t="s">
        <v>54</v>
      </c>
      <c r="H21" t="s">
        <v>55</v>
      </c>
      <c r="I21" t="s">
        <v>55</v>
      </c>
      <c r="J21" s="15" t="s">
        <v>618</v>
      </c>
      <c r="K21" s="15" t="s">
        <v>607</v>
      </c>
    </row>
    <row r="22" spans="1:11" x14ac:dyDescent="0.3">
      <c r="A22" t="s">
        <v>116</v>
      </c>
      <c r="B22" t="s">
        <v>43</v>
      </c>
      <c r="C22" s="1">
        <v>42018</v>
      </c>
      <c r="D22" t="s">
        <v>49</v>
      </c>
      <c r="E22">
        <v>0.18923080488499999</v>
      </c>
      <c r="F22" t="s">
        <v>48</v>
      </c>
      <c r="G22" t="s">
        <v>117</v>
      </c>
      <c r="H22" t="s">
        <v>117</v>
      </c>
      <c r="I22" t="s">
        <v>51</v>
      </c>
      <c r="J22" t="s">
        <v>619</v>
      </c>
      <c r="K22" t="s">
        <v>52</v>
      </c>
    </row>
    <row r="23" spans="1:11" x14ac:dyDescent="0.3">
      <c r="A23" t="s">
        <v>151</v>
      </c>
      <c r="B23" t="s">
        <v>43</v>
      </c>
      <c r="C23" s="1">
        <v>42020</v>
      </c>
      <c r="D23" t="s">
        <v>49</v>
      </c>
      <c r="E23">
        <v>0.37649279331500002</v>
      </c>
      <c r="F23" t="s">
        <v>48</v>
      </c>
      <c r="G23" t="s">
        <v>152</v>
      </c>
      <c r="H23" t="s">
        <v>152</v>
      </c>
      <c r="I23" t="s">
        <v>51</v>
      </c>
      <c r="J23" t="s">
        <v>620</v>
      </c>
      <c r="K23" t="s">
        <v>52</v>
      </c>
    </row>
    <row r="24" spans="1:11" x14ac:dyDescent="0.3">
      <c r="A24" t="s">
        <v>86</v>
      </c>
      <c r="B24" t="s">
        <v>43</v>
      </c>
      <c r="C24" s="1">
        <v>42031</v>
      </c>
      <c r="D24" t="s">
        <v>49</v>
      </c>
      <c r="E24">
        <v>0.23557912143900001</v>
      </c>
      <c r="F24" t="s">
        <v>48</v>
      </c>
      <c r="G24" t="s">
        <v>88</v>
      </c>
      <c r="H24" t="s">
        <v>51</v>
      </c>
      <c r="I24" t="s">
        <v>88</v>
      </c>
      <c r="J24" t="s">
        <v>621</v>
      </c>
      <c r="K24" t="s">
        <v>52</v>
      </c>
    </row>
    <row r="25" spans="1:11" x14ac:dyDescent="0.3">
      <c r="A25" t="s">
        <v>134</v>
      </c>
      <c r="B25" t="s">
        <v>43</v>
      </c>
      <c r="C25" s="1">
        <v>42034</v>
      </c>
      <c r="D25" t="s">
        <v>49</v>
      </c>
      <c r="E25">
        <v>0.31379849757400002</v>
      </c>
      <c r="F25" t="s">
        <v>48</v>
      </c>
      <c r="G25" t="s">
        <v>54</v>
      </c>
      <c r="H25" t="s">
        <v>55</v>
      </c>
      <c r="I25" t="s">
        <v>55</v>
      </c>
      <c r="J25" t="s">
        <v>51</v>
      </c>
      <c r="K25" t="s">
        <v>56</v>
      </c>
    </row>
    <row r="26" spans="1:11" x14ac:dyDescent="0.3">
      <c r="A26" t="s">
        <v>123</v>
      </c>
      <c r="B26" t="s">
        <v>64</v>
      </c>
      <c r="C26" s="1">
        <v>42040</v>
      </c>
      <c r="D26" t="s">
        <v>49</v>
      </c>
      <c r="E26">
        <v>0.25962771866000001</v>
      </c>
      <c r="F26" t="s">
        <v>48</v>
      </c>
      <c r="G26" t="s">
        <v>124</v>
      </c>
      <c r="H26" t="s">
        <v>124</v>
      </c>
      <c r="I26" t="s">
        <v>51</v>
      </c>
      <c r="J26" t="s">
        <v>622</v>
      </c>
      <c r="K26" t="s">
        <v>52</v>
      </c>
    </row>
    <row r="27" spans="1:11" s="8" customFormat="1" x14ac:dyDescent="0.3">
      <c r="A27" s="8" t="s">
        <v>153</v>
      </c>
      <c r="B27" s="8" t="s">
        <v>43</v>
      </c>
      <c r="C27" s="9">
        <v>42055</v>
      </c>
      <c r="D27" s="8" t="s">
        <v>104</v>
      </c>
      <c r="E27" s="8">
        <v>0.64969692996200001</v>
      </c>
      <c r="F27" s="8" t="s">
        <v>48</v>
      </c>
      <c r="G27" s="8" t="s">
        <v>54</v>
      </c>
      <c r="H27" s="8" t="s">
        <v>55</v>
      </c>
      <c r="I27" s="8" t="s">
        <v>55</v>
      </c>
      <c r="J27" t="s">
        <v>51</v>
      </c>
      <c r="K27" s="13" t="s">
        <v>56</v>
      </c>
    </row>
    <row r="28" spans="1:11" x14ac:dyDescent="0.3">
      <c r="A28" t="s">
        <v>186</v>
      </c>
      <c r="B28" t="s">
        <v>43</v>
      </c>
      <c r="C28" s="1">
        <v>42062</v>
      </c>
      <c r="D28" t="s">
        <v>49</v>
      </c>
      <c r="E28">
        <v>0.18120459125300001</v>
      </c>
      <c r="F28" t="s">
        <v>48</v>
      </c>
      <c r="G28" t="s">
        <v>54</v>
      </c>
      <c r="H28" t="s">
        <v>55</v>
      </c>
      <c r="I28" t="s">
        <v>55</v>
      </c>
      <c r="J28" s="15" t="s">
        <v>623</v>
      </c>
      <c r="K28" s="15" t="s">
        <v>607</v>
      </c>
    </row>
    <row r="29" spans="1:11" x14ac:dyDescent="0.3">
      <c r="A29" t="s">
        <v>174</v>
      </c>
      <c r="B29" t="s">
        <v>64</v>
      </c>
      <c r="C29" s="1">
        <v>42062</v>
      </c>
      <c r="D29" t="s">
        <v>49</v>
      </c>
      <c r="E29">
        <v>0.80446787097399997</v>
      </c>
      <c r="F29" t="s">
        <v>48</v>
      </c>
      <c r="G29" t="s">
        <v>175</v>
      </c>
      <c r="H29" t="s">
        <v>51</v>
      </c>
      <c r="I29" t="s">
        <v>175</v>
      </c>
      <c r="J29" s="16" t="s">
        <v>624</v>
      </c>
      <c r="K29" s="15" t="s">
        <v>607</v>
      </c>
    </row>
    <row r="30" spans="1:11" x14ac:dyDescent="0.3">
      <c r="A30" t="s">
        <v>251</v>
      </c>
      <c r="B30" t="s">
        <v>64</v>
      </c>
      <c r="C30" s="1">
        <v>42065</v>
      </c>
      <c r="D30" t="s">
        <v>49</v>
      </c>
      <c r="E30">
        <v>0.50664371193900004</v>
      </c>
      <c r="F30" t="s">
        <v>48</v>
      </c>
      <c r="G30" t="s">
        <v>54</v>
      </c>
      <c r="H30" t="s">
        <v>55</v>
      </c>
      <c r="I30" t="s">
        <v>55</v>
      </c>
      <c r="J30" t="s">
        <v>625</v>
      </c>
      <c r="K30" t="s">
        <v>52</v>
      </c>
    </row>
    <row r="31" spans="1:11" x14ac:dyDescent="0.3">
      <c r="A31" t="s">
        <v>249</v>
      </c>
      <c r="B31" t="s">
        <v>43</v>
      </c>
      <c r="C31" s="1">
        <v>42069</v>
      </c>
      <c r="D31" t="s">
        <v>49</v>
      </c>
      <c r="E31">
        <v>0.204045784127</v>
      </c>
      <c r="F31" t="s">
        <v>48</v>
      </c>
      <c r="G31" t="s">
        <v>250</v>
      </c>
      <c r="H31" t="s">
        <v>250</v>
      </c>
      <c r="I31" t="s">
        <v>51</v>
      </c>
      <c r="J31" s="16" t="s">
        <v>626</v>
      </c>
      <c r="K31" s="15" t="s">
        <v>607</v>
      </c>
    </row>
    <row r="32" spans="1:11" x14ac:dyDescent="0.3">
      <c r="A32" t="s">
        <v>118</v>
      </c>
      <c r="B32" t="s">
        <v>64</v>
      </c>
      <c r="C32" s="1">
        <v>42069</v>
      </c>
      <c r="D32" t="s">
        <v>49</v>
      </c>
      <c r="E32">
        <v>0.17399200122299999</v>
      </c>
      <c r="F32" t="s">
        <v>48</v>
      </c>
      <c r="G32" t="s">
        <v>54</v>
      </c>
      <c r="H32" t="s">
        <v>55</v>
      </c>
      <c r="I32" t="s">
        <v>55</v>
      </c>
      <c r="J32" s="15" t="s">
        <v>627</v>
      </c>
      <c r="K32" s="15" t="s">
        <v>607</v>
      </c>
    </row>
    <row r="33" spans="1:11" x14ac:dyDescent="0.3">
      <c r="A33" t="s">
        <v>76</v>
      </c>
      <c r="B33" t="s">
        <v>64</v>
      </c>
      <c r="C33" s="1">
        <v>42076</v>
      </c>
      <c r="D33" t="s">
        <v>49</v>
      </c>
      <c r="E33">
        <v>0.115777719971</v>
      </c>
      <c r="F33" t="s">
        <v>48</v>
      </c>
      <c r="G33" t="s">
        <v>54</v>
      </c>
      <c r="H33" t="s">
        <v>55</v>
      </c>
      <c r="I33" t="s">
        <v>55</v>
      </c>
      <c r="J33" t="s">
        <v>628</v>
      </c>
      <c r="K33" t="s">
        <v>52</v>
      </c>
    </row>
    <row r="34" spans="1:11" x14ac:dyDescent="0.3">
      <c r="A34" t="s">
        <v>69</v>
      </c>
      <c r="B34" t="s">
        <v>43</v>
      </c>
      <c r="C34" s="1">
        <v>42088</v>
      </c>
      <c r="D34" t="s">
        <v>49</v>
      </c>
      <c r="E34">
        <v>0.61699585309899996</v>
      </c>
      <c r="F34" t="s">
        <v>48</v>
      </c>
      <c r="G34" t="s">
        <v>54</v>
      </c>
      <c r="H34" t="s">
        <v>55</v>
      </c>
      <c r="I34" t="s">
        <v>55</v>
      </c>
      <c r="J34" s="15" t="s">
        <v>629</v>
      </c>
      <c r="K34" s="15" t="s">
        <v>607</v>
      </c>
    </row>
    <row r="35" spans="1:11" x14ac:dyDescent="0.3">
      <c r="A35" t="s">
        <v>108</v>
      </c>
      <c r="B35" t="s">
        <v>64</v>
      </c>
      <c r="C35" s="1">
        <v>42088</v>
      </c>
      <c r="D35" t="s">
        <v>49</v>
      </c>
      <c r="E35">
        <v>0.27086772300299999</v>
      </c>
      <c r="F35" t="s">
        <v>48</v>
      </c>
      <c r="G35" t="s">
        <v>54</v>
      </c>
      <c r="H35" t="s">
        <v>55</v>
      </c>
      <c r="I35" t="s">
        <v>55</v>
      </c>
      <c r="J35" s="16" t="s">
        <v>630</v>
      </c>
      <c r="K35" s="15" t="s">
        <v>607</v>
      </c>
    </row>
    <row r="36" spans="1:11" s="6" customFormat="1" x14ac:dyDescent="0.3">
      <c r="A36" s="6" t="s">
        <v>143</v>
      </c>
      <c r="B36" s="6" t="s">
        <v>43</v>
      </c>
      <c r="C36" s="7">
        <v>42095</v>
      </c>
      <c r="D36" s="6" t="s">
        <v>104</v>
      </c>
      <c r="E36" s="6">
        <v>2.2560796772699998</v>
      </c>
      <c r="F36" s="6" t="s">
        <v>48</v>
      </c>
      <c r="G36" s="6" t="s">
        <v>144</v>
      </c>
      <c r="H36" s="6" t="s">
        <v>51</v>
      </c>
      <c r="I36" s="6" t="s">
        <v>144</v>
      </c>
      <c r="J36" s="15" t="s">
        <v>631</v>
      </c>
      <c r="K36" s="15" t="s">
        <v>607</v>
      </c>
    </row>
    <row r="37" spans="1:11" x14ac:dyDescent="0.3">
      <c r="A37" t="s">
        <v>203</v>
      </c>
      <c r="B37" t="s">
        <v>43</v>
      </c>
      <c r="C37" s="1">
        <v>42101</v>
      </c>
      <c r="D37" t="s">
        <v>49</v>
      </c>
      <c r="E37">
        <v>0.62038951505700002</v>
      </c>
      <c r="F37" t="s">
        <v>48</v>
      </c>
      <c r="G37" t="s">
        <v>54</v>
      </c>
      <c r="H37" t="s">
        <v>55</v>
      </c>
      <c r="I37" t="s">
        <v>55</v>
      </c>
      <c r="J37" t="s">
        <v>632</v>
      </c>
      <c r="K37" t="s">
        <v>52</v>
      </c>
    </row>
    <row r="38" spans="1:11" x14ac:dyDescent="0.3">
      <c r="A38" t="s">
        <v>196</v>
      </c>
      <c r="B38" t="s">
        <v>43</v>
      </c>
      <c r="C38" s="1">
        <v>42104</v>
      </c>
      <c r="D38" t="s">
        <v>49</v>
      </c>
      <c r="E38">
        <v>0.24869133247799999</v>
      </c>
      <c r="F38" t="s">
        <v>48</v>
      </c>
      <c r="G38" t="s">
        <v>197</v>
      </c>
      <c r="H38" t="s">
        <v>197</v>
      </c>
      <c r="I38" t="s">
        <v>51</v>
      </c>
      <c r="J38" t="s">
        <v>633</v>
      </c>
      <c r="K38" t="s">
        <v>52</v>
      </c>
    </row>
    <row r="39" spans="1:11" x14ac:dyDescent="0.3">
      <c r="A39" t="s">
        <v>95</v>
      </c>
      <c r="B39" t="s">
        <v>64</v>
      </c>
      <c r="C39" s="1">
        <v>42117</v>
      </c>
      <c r="D39" t="s">
        <v>49</v>
      </c>
      <c r="E39">
        <v>0.53917945247599997</v>
      </c>
      <c r="F39" t="s">
        <v>48</v>
      </c>
      <c r="G39" t="s">
        <v>96</v>
      </c>
      <c r="H39" t="s">
        <v>51</v>
      </c>
      <c r="I39" t="s">
        <v>96</v>
      </c>
      <c r="J39" t="s">
        <v>634</v>
      </c>
      <c r="K39" t="s">
        <v>52</v>
      </c>
    </row>
    <row r="40" spans="1:11" x14ac:dyDescent="0.3">
      <c r="A40" t="s">
        <v>63</v>
      </c>
      <c r="B40" t="s">
        <v>64</v>
      </c>
      <c r="C40" s="1">
        <v>42123</v>
      </c>
      <c r="D40" t="s">
        <v>49</v>
      </c>
      <c r="E40">
        <v>0.50312393832299995</v>
      </c>
      <c r="F40" t="s">
        <v>48</v>
      </c>
      <c r="G40" t="s">
        <v>54</v>
      </c>
      <c r="H40" t="s">
        <v>55</v>
      </c>
      <c r="I40" t="s">
        <v>55</v>
      </c>
      <c r="J40" t="s">
        <v>635</v>
      </c>
      <c r="K40" t="s">
        <v>52</v>
      </c>
    </row>
    <row r="41" spans="1:11" x14ac:dyDescent="0.3">
      <c r="A41" t="s">
        <v>115</v>
      </c>
      <c r="B41" t="s">
        <v>64</v>
      </c>
      <c r="C41" s="1">
        <v>42124</v>
      </c>
      <c r="D41" t="s">
        <v>49</v>
      </c>
      <c r="E41">
        <v>0.40479950519399999</v>
      </c>
      <c r="F41" t="s">
        <v>48</v>
      </c>
      <c r="G41" t="s">
        <v>54</v>
      </c>
      <c r="H41" t="s">
        <v>55</v>
      </c>
      <c r="I41" t="s">
        <v>55</v>
      </c>
      <c r="J41" s="15" t="s">
        <v>636</v>
      </c>
      <c r="K41" s="15" t="s">
        <v>607</v>
      </c>
    </row>
    <row r="42" spans="1:11" x14ac:dyDescent="0.3">
      <c r="A42" t="s">
        <v>127</v>
      </c>
      <c r="B42" t="s">
        <v>43</v>
      </c>
      <c r="C42" s="1">
        <v>42125</v>
      </c>
      <c r="D42" t="s">
        <v>49</v>
      </c>
      <c r="E42">
        <v>0.38311719925600002</v>
      </c>
      <c r="F42" t="s">
        <v>48</v>
      </c>
      <c r="G42" t="s">
        <v>128</v>
      </c>
      <c r="H42" t="s">
        <v>51</v>
      </c>
      <c r="I42" t="s">
        <v>128</v>
      </c>
      <c r="J42" s="16" t="s">
        <v>637</v>
      </c>
      <c r="K42" s="15" t="s">
        <v>607</v>
      </c>
    </row>
    <row r="43" spans="1:11" x14ac:dyDescent="0.3">
      <c r="A43" t="s">
        <v>245</v>
      </c>
      <c r="B43" t="s">
        <v>64</v>
      </c>
      <c r="C43" s="1">
        <v>42125</v>
      </c>
      <c r="D43" t="s">
        <v>49</v>
      </c>
      <c r="E43">
        <v>0.44809836264500003</v>
      </c>
      <c r="F43" t="s">
        <v>48</v>
      </c>
      <c r="G43" t="s">
        <v>54</v>
      </c>
      <c r="H43" t="s">
        <v>55</v>
      </c>
      <c r="I43" t="s">
        <v>55</v>
      </c>
      <c r="J43" t="s">
        <v>638</v>
      </c>
      <c r="K43" t="s">
        <v>52</v>
      </c>
    </row>
    <row r="44" spans="1:11" x14ac:dyDescent="0.3">
      <c r="A44" t="s">
        <v>162</v>
      </c>
      <c r="B44" t="s">
        <v>43</v>
      </c>
      <c r="C44" s="1">
        <v>42131</v>
      </c>
      <c r="D44" t="s">
        <v>49</v>
      </c>
      <c r="E44">
        <v>0.29241141832000001</v>
      </c>
      <c r="F44" t="s">
        <v>48</v>
      </c>
      <c r="G44" t="s">
        <v>163</v>
      </c>
      <c r="H44" t="s">
        <v>51</v>
      </c>
      <c r="I44" t="s">
        <v>163</v>
      </c>
      <c r="J44" t="s">
        <v>639</v>
      </c>
      <c r="K44" t="s">
        <v>52</v>
      </c>
    </row>
    <row r="45" spans="1:11" x14ac:dyDescent="0.3">
      <c r="A45" t="s">
        <v>150</v>
      </c>
      <c r="B45" t="s">
        <v>64</v>
      </c>
      <c r="C45" s="1">
        <v>42131</v>
      </c>
      <c r="D45" t="s">
        <v>49</v>
      </c>
      <c r="E45">
        <v>0.39452879589399997</v>
      </c>
      <c r="F45" t="s">
        <v>48</v>
      </c>
      <c r="G45" t="s">
        <v>54</v>
      </c>
      <c r="H45" t="s">
        <v>55</v>
      </c>
      <c r="I45" t="s">
        <v>55</v>
      </c>
      <c r="J45" t="s">
        <v>640</v>
      </c>
      <c r="K45" t="s">
        <v>52</v>
      </c>
    </row>
    <row r="46" spans="1:11" x14ac:dyDescent="0.3">
      <c r="A46" t="s">
        <v>230</v>
      </c>
      <c r="B46" t="s">
        <v>43</v>
      </c>
      <c r="C46" s="1">
        <v>42139</v>
      </c>
      <c r="D46" t="s">
        <v>49</v>
      </c>
      <c r="E46">
        <v>0.33653630664700002</v>
      </c>
      <c r="F46" t="s">
        <v>48</v>
      </c>
      <c r="G46" t="s">
        <v>54</v>
      </c>
      <c r="H46" t="s">
        <v>55</v>
      </c>
      <c r="I46" t="s">
        <v>55</v>
      </c>
      <c r="J46" s="16" t="s">
        <v>641</v>
      </c>
      <c r="K46" s="15" t="s">
        <v>607</v>
      </c>
    </row>
    <row r="47" spans="1:11" x14ac:dyDescent="0.3">
      <c r="A47" t="s">
        <v>141</v>
      </c>
      <c r="B47" t="s">
        <v>43</v>
      </c>
      <c r="C47" s="1">
        <v>42142</v>
      </c>
      <c r="D47" t="s">
        <v>49</v>
      </c>
      <c r="E47">
        <v>2.6174883133</v>
      </c>
      <c r="F47" t="s">
        <v>48</v>
      </c>
      <c r="G47" t="s">
        <v>142</v>
      </c>
      <c r="H47" t="s">
        <v>51</v>
      </c>
      <c r="I47" t="s">
        <v>142</v>
      </c>
      <c r="J47" t="s">
        <v>642</v>
      </c>
      <c r="K47" t="s">
        <v>52</v>
      </c>
    </row>
    <row r="48" spans="1:11" x14ac:dyDescent="0.3">
      <c r="A48" t="s">
        <v>237</v>
      </c>
      <c r="B48" t="s">
        <v>43</v>
      </c>
      <c r="C48" s="1">
        <v>42145</v>
      </c>
      <c r="D48" t="s">
        <v>49</v>
      </c>
      <c r="E48">
        <v>0.35810342921299998</v>
      </c>
      <c r="F48" t="s">
        <v>48</v>
      </c>
      <c r="G48" t="s">
        <v>238</v>
      </c>
      <c r="H48" t="s">
        <v>51</v>
      </c>
      <c r="I48" t="s">
        <v>238</v>
      </c>
      <c r="J48" s="16" t="s">
        <v>643</v>
      </c>
      <c r="K48" s="15" t="s">
        <v>607</v>
      </c>
    </row>
    <row r="49" spans="1:11" x14ac:dyDescent="0.3">
      <c r="A49" t="s">
        <v>209</v>
      </c>
      <c r="B49" t="s">
        <v>64</v>
      </c>
      <c r="C49" s="1">
        <v>42150</v>
      </c>
      <c r="D49" t="s">
        <v>49</v>
      </c>
      <c r="E49">
        <v>0.33971806881400002</v>
      </c>
      <c r="F49" t="s">
        <v>48</v>
      </c>
      <c r="G49" t="s">
        <v>210</v>
      </c>
      <c r="H49" t="s">
        <v>51</v>
      </c>
      <c r="I49" t="s">
        <v>210</v>
      </c>
      <c r="J49" t="s">
        <v>644</v>
      </c>
      <c r="K49" t="s">
        <v>52</v>
      </c>
    </row>
    <row r="50" spans="1:11" x14ac:dyDescent="0.3">
      <c r="A50" t="s">
        <v>132</v>
      </c>
      <c r="B50" t="s">
        <v>43</v>
      </c>
      <c r="C50" s="1">
        <v>42152</v>
      </c>
      <c r="D50" t="s">
        <v>49</v>
      </c>
      <c r="E50">
        <v>0.43105678210300002</v>
      </c>
      <c r="F50" t="s">
        <v>48</v>
      </c>
      <c r="G50" t="s">
        <v>133</v>
      </c>
      <c r="H50" t="s">
        <v>51</v>
      </c>
      <c r="I50" t="s">
        <v>133</v>
      </c>
      <c r="J50" s="15" t="s">
        <v>645</v>
      </c>
      <c r="K50" s="15" t="s">
        <v>607</v>
      </c>
    </row>
    <row r="51" spans="1:11" x14ac:dyDescent="0.3">
      <c r="A51" t="s">
        <v>241</v>
      </c>
      <c r="B51" t="s">
        <v>43</v>
      </c>
      <c r="C51" s="1">
        <v>42153</v>
      </c>
      <c r="D51" t="s">
        <v>49</v>
      </c>
      <c r="E51">
        <v>0.32148527897000001</v>
      </c>
      <c r="F51" t="s">
        <v>48</v>
      </c>
      <c r="G51" t="s">
        <v>242</v>
      </c>
      <c r="H51" t="s">
        <v>242</v>
      </c>
      <c r="I51" t="s">
        <v>51</v>
      </c>
      <c r="J51" t="s">
        <v>646</v>
      </c>
      <c r="K51" t="s">
        <v>52</v>
      </c>
    </row>
    <row r="52" spans="1:11" x14ac:dyDescent="0.3">
      <c r="A52" t="s">
        <v>146</v>
      </c>
      <c r="B52" t="s">
        <v>64</v>
      </c>
      <c r="C52" s="1">
        <v>42160</v>
      </c>
      <c r="D52" t="s">
        <v>49</v>
      </c>
      <c r="E52">
        <v>0.38965789755399999</v>
      </c>
      <c r="F52" t="s">
        <v>48</v>
      </c>
      <c r="G52" t="s">
        <v>147</v>
      </c>
      <c r="H52" t="s">
        <v>147</v>
      </c>
      <c r="I52" t="s">
        <v>51</v>
      </c>
      <c r="J52" t="s">
        <v>647</v>
      </c>
      <c r="K52" t="s">
        <v>52</v>
      </c>
    </row>
    <row r="53" spans="1:11" x14ac:dyDescent="0.3">
      <c r="A53" t="s">
        <v>136</v>
      </c>
      <c r="B53" t="s">
        <v>64</v>
      </c>
      <c r="C53" s="1">
        <v>42165</v>
      </c>
      <c r="D53" t="s">
        <v>49</v>
      </c>
      <c r="E53">
        <v>0.52263605872499996</v>
      </c>
      <c r="F53" t="s">
        <v>48</v>
      </c>
      <c r="G53" t="s">
        <v>137</v>
      </c>
      <c r="H53" t="s">
        <v>51</v>
      </c>
      <c r="I53" t="s">
        <v>137</v>
      </c>
      <c r="J53" t="s">
        <v>648</v>
      </c>
      <c r="K53" t="s">
        <v>52</v>
      </c>
    </row>
    <row r="54" spans="1:11" x14ac:dyDescent="0.3">
      <c r="A54" t="s">
        <v>211</v>
      </c>
      <c r="B54" t="s">
        <v>43</v>
      </c>
      <c r="C54" s="1">
        <v>42167</v>
      </c>
      <c r="D54" t="s">
        <v>49</v>
      </c>
      <c r="E54">
        <v>0.42363463801500001</v>
      </c>
      <c r="F54" t="s">
        <v>48</v>
      </c>
      <c r="G54" t="s">
        <v>54</v>
      </c>
      <c r="H54" t="s">
        <v>55</v>
      </c>
      <c r="I54" t="s">
        <v>55</v>
      </c>
      <c r="J54" t="s">
        <v>649</v>
      </c>
      <c r="K54" t="s">
        <v>52</v>
      </c>
    </row>
    <row r="55" spans="1:11" x14ac:dyDescent="0.3">
      <c r="A55" t="s">
        <v>194</v>
      </c>
      <c r="B55" t="s">
        <v>64</v>
      </c>
      <c r="C55" s="1">
        <v>42167</v>
      </c>
      <c r="D55" t="s">
        <v>49</v>
      </c>
      <c r="E55">
        <v>0.44047777960200002</v>
      </c>
      <c r="F55" t="s">
        <v>48</v>
      </c>
      <c r="G55" t="s">
        <v>195</v>
      </c>
      <c r="H55" t="s">
        <v>51</v>
      </c>
      <c r="I55" t="s">
        <v>195</v>
      </c>
      <c r="J55" t="s">
        <v>650</v>
      </c>
      <c r="K55" t="s">
        <v>52</v>
      </c>
    </row>
    <row r="56" spans="1:11" x14ac:dyDescent="0.3">
      <c r="A56" t="s">
        <v>178</v>
      </c>
      <c r="B56" t="s">
        <v>43</v>
      </c>
      <c r="C56" s="1">
        <v>42170</v>
      </c>
      <c r="D56" t="s">
        <v>49</v>
      </c>
      <c r="E56">
        <v>0.114450797544</v>
      </c>
      <c r="F56" t="s">
        <v>48</v>
      </c>
      <c r="G56" t="s">
        <v>179</v>
      </c>
      <c r="H56" t="s">
        <v>51</v>
      </c>
      <c r="I56" t="s">
        <v>179</v>
      </c>
      <c r="J56" t="s">
        <v>651</v>
      </c>
      <c r="K56" t="s">
        <v>52</v>
      </c>
    </row>
    <row r="57" spans="1:11" x14ac:dyDescent="0.3">
      <c r="A57" t="s">
        <v>204</v>
      </c>
      <c r="B57" t="s">
        <v>43</v>
      </c>
      <c r="C57" s="1">
        <v>42174</v>
      </c>
      <c r="D57" t="s">
        <v>49</v>
      </c>
      <c r="E57">
        <v>0.33915593086500001</v>
      </c>
      <c r="F57" t="s">
        <v>48</v>
      </c>
      <c r="G57" t="s">
        <v>54</v>
      </c>
      <c r="H57" t="s">
        <v>55</v>
      </c>
      <c r="I57" t="s">
        <v>55</v>
      </c>
      <c r="J57" t="s">
        <v>652</v>
      </c>
      <c r="K57" t="s">
        <v>52</v>
      </c>
    </row>
    <row r="58" spans="1:11" x14ac:dyDescent="0.3">
      <c r="A58" t="s">
        <v>199</v>
      </c>
      <c r="B58" t="s">
        <v>43</v>
      </c>
      <c r="C58" s="1">
        <v>42177</v>
      </c>
      <c r="D58" t="s">
        <v>49</v>
      </c>
      <c r="E58">
        <v>0.38333487043300002</v>
      </c>
      <c r="F58" t="s">
        <v>48</v>
      </c>
      <c r="G58" t="s">
        <v>200</v>
      </c>
      <c r="H58" t="s">
        <v>51</v>
      </c>
      <c r="I58" t="s">
        <v>200</v>
      </c>
      <c r="J58" t="s">
        <v>653</v>
      </c>
      <c r="K58" t="s">
        <v>52</v>
      </c>
    </row>
    <row r="59" spans="1:11" x14ac:dyDescent="0.3">
      <c r="A59" t="s">
        <v>191</v>
      </c>
      <c r="B59" t="s">
        <v>43</v>
      </c>
      <c r="C59" s="1">
        <v>42178</v>
      </c>
      <c r="D59" t="s">
        <v>49</v>
      </c>
      <c r="E59">
        <v>0.427711598586</v>
      </c>
      <c r="F59" t="s">
        <v>48</v>
      </c>
      <c r="G59" t="s">
        <v>54</v>
      </c>
      <c r="H59" t="s">
        <v>55</v>
      </c>
      <c r="I59" t="s">
        <v>55</v>
      </c>
      <c r="J59" t="s">
        <v>654</v>
      </c>
      <c r="K59" t="s">
        <v>52</v>
      </c>
    </row>
    <row r="60" spans="1:11" x14ac:dyDescent="0.3">
      <c r="A60" t="s">
        <v>68</v>
      </c>
      <c r="B60" t="s">
        <v>43</v>
      </c>
      <c r="C60" s="1">
        <v>42191</v>
      </c>
      <c r="D60" t="s">
        <v>49</v>
      </c>
      <c r="E60">
        <v>0.17723980445500001</v>
      </c>
      <c r="F60" t="s">
        <v>48</v>
      </c>
      <c r="G60" t="s">
        <v>54</v>
      </c>
      <c r="H60" t="s">
        <v>55</v>
      </c>
      <c r="I60" t="s">
        <v>55</v>
      </c>
      <c r="J60" t="s">
        <v>655</v>
      </c>
      <c r="K60" t="s">
        <v>52</v>
      </c>
    </row>
    <row r="61" spans="1:11" x14ac:dyDescent="0.3">
      <c r="A61" t="s">
        <v>125</v>
      </c>
      <c r="B61" t="s">
        <v>64</v>
      </c>
      <c r="C61" s="1">
        <v>42214</v>
      </c>
      <c r="D61" t="s">
        <v>49</v>
      </c>
      <c r="E61">
        <v>0.27014828415100001</v>
      </c>
      <c r="F61" t="s">
        <v>48</v>
      </c>
      <c r="G61" t="s">
        <v>126</v>
      </c>
      <c r="H61" t="s">
        <v>51</v>
      </c>
      <c r="I61" t="s">
        <v>126</v>
      </c>
      <c r="J61" t="s">
        <v>656</v>
      </c>
      <c r="K61" t="s">
        <v>52</v>
      </c>
    </row>
    <row r="62" spans="1:11" x14ac:dyDescent="0.3">
      <c r="A62" t="s">
        <v>187</v>
      </c>
      <c r="B62" t="s">
        <v>43</v>
      </c>
      <c r="C62" s="1">
        <v>42215</v>
      </c>
      <c r="D62" t="s">
        <v>49</v>
      </c>
      <c r="E62">
        <v>0.34993546345299997</v>
      </c>
      <c r="F62" t="s">
        <v>48</v>
      </c>
      <c r="G62" t="s">
        <v>54</v>
      </c>
      <c r="H62" t="s">
        <v>55</v>
      </c>
      <c r="I62" t="s">
        <v>55</v>
      </c>
      <c r="J62" s="15" t="s">
        <v>657</v>
      </c>
      <c r="K62" s="15" t="s">
        <v>607</v>
      </c>
    </row>
    <row r="63" spans="1:11" x14ac:dyDescent="0.3">
      <c r="A63" t="s">
        <v>42</v>
      </c>
      <c r="B63" t="s">
        <v>43</v>
      </c>
      <c r="C63" s="1">
        <v>42216</v>
      </c>
      <c r="D63" t="s">
        <v>49</v>
      </c>
      <c r="E63">
        <v>0.82507032100699995</v>
      </c>
      <c r="F63" t="s">
        <v>48</v>
      </c>
      <c r="G63" t="s">
        <v>50</v>
      </c>
      <c r="H63" t="s">
        <v>51</v>
      </c>
      <c r="I63" t="s">
        <v>50</v>
      </c>
      <c r="J63" s="15" t="s">
        <v>658</v>
      </c>
      <c r="K63" s="15" t="s">
        <v>607</v>
      </c>
    </row>
    <row r="64" spans="1:11" x14ac:dyDescent="0.3">
      <c r="A64" t="s">
        <v>239</v>
      </c>
      <c r="B64" t="s">
        <v>64</v>
      </c>
      <c r="C64" s="1">
        <v>42216</v>
      </c>
      <c r="D64" t="s">
        <v>49</v>
      </c>
      <c r="E64">
        <v>0.29214396103899998</v>
      </c>
      <c r="F64" t="s">
        <v>48</v>
      </c>
      <c r="G64" t="s">
        <v>54</v>
      </c>
      <c r="H64" t="s">
        <v>55</v>
      </c>
      <c r="I64" t="s">
        <v>55</v>
      </c>
      <c r="J64" s="15" t="s">
        <v>659</v>
      </c>
      <c r="K64" s="15" t="s">
        <v>607</v>
      </c>
    </row>
    <row r="65" spans="1:11" x14ac:dyDescent="0.3">
      <c r="A65" t="s">
        <v>157</v>
      </c>
      <c r="B65" t="s">
        <v>64</v>
      </c>
      <c r="C65" s="1">
        <v>42223</v>
      </c>
      <c r="D65" t="s">
        <v>49</v>
      </c>
      <c r="E65">
        <v>0.35886784923800003</v>
      </c>
      <c r="F65" t="s">
        <v>48</v>
      </c>
      <c r="G65" t="s">
        <v>158</v>
      </c>
      <c r="H65" t="s">
        <v>51</v>
      </c>
      <c r="I65" t="s">
        <v>158</v>
      </c>
      <c r="J65" s="16" t="s">
        <v>660</v>
      </c>
      <c r="K65" s="15" t="s">
        <v>607</v>
      </c>
    </row>
    <row r="66" spans="1:11" x14ac:dyDescent="0.3">
      <c r="A66" t="s">
        <v>121</v>
      </c>
      <c r="B66" t="s">
        <v>43</v>
      </c>
      <c r="C66" s="1">
        <v>42226</v>
      </c>
      <c r="D66" t="s">
        <v>49</v>
      </c>
      <c r="E66">
        <v>0.365356046923</v>
      </c>
      <c r="F66" t="s">
        <v>48</v>
      </c>
      <c r="G66" t="s">
        <v>122</v>
      </c>
      <c r="H66" t="s">
        <v>51</v>
      </c>
      <c r="I66" t="s">
        <v>122</v>
      </c>
      <c r="J66" s="16" t="s">
        <v>661</v>
      </c>
      <c r="K66" s="15" t="s">
        <v>607</v>
      </c>
    </row>
    <row r="67" spans="1:11" x14ac:dyDescent="0.3">
      <c r="A67" t="s">
        <v>170</v>
      </c>
      <c r="B67" t="s">
        <v>64</v>
      </c>
      <c r="C67" s="1">
        <v>42227</v>
      </c>
      <c r="D67" t="s">
        <v>49</v>
      </c>
      <c r="E67">
        <v>0.173151836181</v>
      </c>
      <c r="F67" t="s">
        <v>48</v>
      </c>
      <c r="G67" t="s">
        <v>54</v>
      </c>
      <c r="H67" t="s">
        <v>55</v>
      </c>
      <c r="I67" t="s">
        <v>55</v>
      </c>
      <c r="J67" t="s">
        <v>662</v>
      </c>
      <c r="K67" t="s">
        <v>52</v>
      </c>
    </row>
    <row r="68" spans="1:11" x14ac:dyDescent="0.3">
      <c r="A68" t="s">
        <v>240</v>
      </c>
      <c r="B68" t="s">
        <v>64</v>
      </c>
      <c r="C68" s="1">
        <v>42235</v>
      </c>
      <c r="D68" t="s">
        <v>49</v>
      </c>
      <c r="E68">
        <v>0.35264182079700002</v>
      </c>
      <c r="F68" t="s">
        <v>48</v>
      </c>
      <c r="G68" t="s">
        <v>54</v>
      </c>
      <c r="H68" t="s">
        <v>55</v>
      </c>
      <c r="I68" t="s">
        <v>55</v>
      </c>
      <c r="J68" s="15" t="s">
        <v>663</v>
      </c>
      <c r="K68" s="15" t="s">
        <v>607</v>
      </c>
    </row>
    <row r="69" spans="1:11" x14ac:dyDescent="0.3">
      <c r="A69" t="s">
        <v>161</v>
      </c>
      <c r="B69" t="s">
        <v>43</v>
      </c>
      <c r="C69" s="1">
        <v>42236</v>
      </c>
      <c r="D69" t="s">
        <v>49</v>
      </c>
      <c r="E69">
        <v>0.70143133848700001</v>
      </c>
      <c r="F69" t="s">
        <v>48</v>
      </c>
      <c r="G69" t="s">
        <v>54</v>
      </c>
      <c r="H69" t="s">
        <v>55</v>
      </c>
      <c r="I69" t="s">
        <v>55</v>
      </c>
      <c r="J69" t="s">
        <v>664</v>
      </c>
      <c r="K69" t="s">
        <v>52</v>
      </c>
    </row>
    <row r="70" spans="1:11" x14ac:dyDescent="0.3">
      <c r="A70" t="s">
        <v>109</v>
      </c>
      <c r="B70" t="s">
        <v>64</v>
      </c>
      <c r="C70" s="1">
        <v>42236</v>
      </c>
      <c r="D70" t="s">
        <v>49</v>
      </c>
      <c r="E70">
        <v>0.26271766188500001</v>
      </c>
      <c r="F70" t="s">
        <v>48</v>
      </c>
      <c r="G70" t="s">
        <v>54</v>
      </c>
      <c r="H70" t="s">
        <v>55</v>
      </c>
      <c r="I70" t="s">
        <v>55</v>
      </c>
      <c r="J70" s="15" t="s">
        <v>665</v>
      </c>
      <c r="K70" s="15" t="s">
        <v>607</v>
      </c>
    </row>
    <row r="71" spans="1:11" x14ac:dyDescent="0.3">
      <c r="A71" t="s">
        <v>248</v>
      </c>
      <c r="B71" t="s">
        <v>64</v>
      </c>
      <c r="C71" s="1">
        <v>42237</v>
      </c>
      <c r="D71" t="s">
        <v>49</v>
      </c>
      <c r="E71">
        <v>0.235390677375</v>
      </c>
      <c r="F71" t="s">
        <v>48</v>
      </c>
      <c r="G71" t="s">
        <v>54</v>
      </c>
      <c r="H71" t="s">
        <v>55</v>
      </c>
      <c r="I71" t="s">
        <v>55</v>
      </c>
      <c r="J71" t="s">
        <v>666</v>
      </c>
      <c r="K71" t="s">
        <v>52</v>
      </c>
    </row>
    <row r="72" spans="1:11" x14ac:dyDescent="0.3">
      <c r="A72" t="s">
        <v>202</v>
      </c>
      <c r="B72" t="s">
        <v>43</v>
      </c>
      <c r="C72" s="1">
        <v>42249</v>
      </c>
      <c r="D72" t="s">
        <v>49</v>
      </c>
      <c r="E72">
        <v>0.46846958834000002</v>
      </c>
      <c r="F72" t="s">
        <v>48</v>
      </c>
      <c r="G72" t="s">
        <v>54</v>
      </c>
      <c r="H72" t="s">
        <v>55</v>
      </c>
      <c r="I72" t="s">
        <v>55</v>
      </c>
      <c r="J72" t="s">
        <v>667</v>
      </c>
      <c r="K72" t="s">
        <v>52</v>
      </c>
    </row>
    <row r="73" spans="1:11" x14ac:dyDescent="0.3">
      <c r="A73" t="s">
        <v>212</v>
      </c>
      <c r="B73" t="s">
        <v>64</v>
      </c>
      <c r="C73" s="1">
        <v>42251</v>
      </c>
      <c r="D73" t="s">
        <v>49</v>
      </c>
      <c r="E73">
        <v>0.26214334528599997</v>
      </c>
      <c r="F73" t="s">
        <v>48</v>
      </c>
      <c r="G73" t="s">
        <v>213</v>
      </c>
      <c r="H73" t="s">
        <v>51</v>
      </c>
      <c r="I73" t="s">
        <v>213</v>
      </c>
      <c r="J73" t="s">
        <v>668</v>
      </c>
      <c r="K73" t="s">
        <v>52</v>
      </c>
    </row>
    <row r="74" spans="1:11" x14ac:dyDescent="0.3">
      <c r="A74" t="s">
        <v>106</v>
      </c>
      <c r="B74" t="s">
        <v>64</v>
      </c>
      <c r="C74" s="1">
        <v>42257</v>
      </c>
      <c r="D74" t="s">
        <v>49</v>
      </c>
      <c r="E74">
        <v>0.923714358658</v>
      </c>
      <c r="F74" t="s">
        <v>48</v>
      </c>
      <c r="G74" t="s">
        <v>107</v>
      </c>
      <c r="H74" t="s">
        <v>51</v>
      </c>
      <c r="I74" t="s">
        <v>107</v>
      </c>
      <c r="J74" s="16" t="s">
        <v>669</v>
      </c>
      <c r="K74" s="15" t="s">
        <v>607</v>
      </c>
    </row>
    <row r="75" spans="1:11" x14ac:dyDescent="0.3">
      <c r="A75" t="s">
        <v>62</v>
      </c>
      <c r="B75" t="s">
        <v>43</v>
      </c>
      <c r="C75" s="1">
        <v>42258</v>
      </c>
      <c r="D75" t="s">
        <v>49</v>
      </c>
      <c r="E75">
        <v>0.30964337569200001</v>
      </c>
      <c r="F75" t="s">
        <v>48</v>
      </c>
      <c r="G75" t="s">
        <v>54</v>
      </c>
      <c r="H75" t="s">
        <v>55</v>
      </c>
      <c r="I75" t="s">
        <v>55</v>
      </c>
      <c r="J75" s="16" t="s">
        <v>670</v>
      </c>
      <c r="K75" s="15" t="s">
        <v>607</v>
      </c>
    </row>
    <row r="76" spans="1:11" x14ac:dyDescent="0.3">
      <c r="A76" t="s">
        <v>172</v>
      </c>
      <c r="B76" t="s">
        <v>64</v>
      </c>
      <c r="C76" s="1">
        <v>42258</v>
      </c>
      <c r="D76" t="s">
        <v>49</v>
      </c>
      <c r="E76">
        <v>0.64105638681199995</v>
      </c>
      <c r="F76" t="s">
        <v>48</v>
      </c>
      <c r="G76" t="s">
        <v>173</v>
      </c>
      <c r="H76" t="s">
        <v>51</v>
      </c>
      <c r="I76" t="s">
        <v>173</v>
      </c>
      <c r="J76" s="16" t="s">
        <v>671</v>
      </c>
      <c r="K76" s="15" t="s">
        <v>607</v>
      </c>
    </row>
    <row r="77" spans="1:11" x14ac:dyDescent="0.3">
      <c r="A77" t="s">
        <v>234</v>
      </c>
      <c r="B77" t="s">
        <v>43</v>
      </c>
      <c r="C77" s="1">
        <v>42261</v>
      </c>
      <c r="D77" t="s">
        <v>49</v>
      </c>
      <c r="E77">
        <v>0.34856988950899997</v>
      </c>
      <c r="F77" t="s">
        <v>48</v>
      </c>
      <c r="G77" t="s">
        <v>235</v>
      </c>
      <c r="H77" t="s">
        <v>235</v>
      </c>
      <c r="I77" t="s">
        <v>51</v>
      </c>
      <c r="J77" t="s">
        <v>672</v>
      </c>
      <c r="K77" t="s">
        <v>52</v>
      </c>
    </row>
    <row r="78" spans="1:11" x14ac:dyDescent="0.3">
      <c r="A78" t="s">
        <v>176</v>
      </c>
      <c r="B78" t="s">
        <v>64</v>
      </c>
      <c r="C78" s="1">
        <v>42272</v>
      </c>
      <c r="D78" t="s">
        <v>49</v>
      </c>
      <c r="E78">
        <v>0.33048677285299999</v>
      </c>
      <c r="F78" t="s">
        <v>48</v>
      </c>
      <c r="G78" t="s">
        <v>54</v>
      </c>
      <c r="H78" t="s">
        <v>55</v>
      </c>
      <c r="I78" t="s">
        <v>55</v>
      </c>
      <c r="J78" s="15" t="s">
        <v>673</v>
      </c>
      <c r="K78" s="15" t="s">
        <v>607</v>
      </c>
    </row>
    <row r="79" spans="1:11" x14ac:dyDescent="0.3">
      <c r="A79" t="s">
        <v>247</v>
      </c>
      <c r="B79" t="s">
        <v>64</v>
      </c>
      <c r="C79" s="1">
        <v>42275</v>
      </c>
      <c r="D79" t="s">
        <v>49</v>
      </c>
      <c r="E79">
        <v>0.28349661013100003</v>
      </c>
      <c r="F79" t="s">
        <v>48</v>
      </c>
      <c r="G79" t="s">
        <v>54</v>
      </c>
      <c r="H79" t="s">
        <v>55</v>
      </c>
      <c r="I79" t="s">
        <v>55</v>
      </c>
      <c r="J79" s="15" t="s">
        <v>674</v>
      </c>
      <c r="K79" s="15" t="s">
        <v>607</v>
      </c>
    </row>
    <row r="80" spans="1:11" x14ac:dyDescent="0.3">
      <c r="A80" t="s">
        <v>140</v>
      </c>
      <c r="B80" t="s">
        <v>64</v>
      </c>
      <c r="C80" s="1">
        <v>42277</v>
      </c>
      <c r="D80" t="s">
        <v>49</v>
      </c>
      <c r="E80">
        <v>0.51260970833300001</v>
      </c>
      <c r="F80" t="s">
        <v>48</v>
      </c>
      <c r="G80" t="s">
        <v>54</v>
      </c>
      <c r="H80" t="s">
        <v>55</v>
      </c>
      <c r="I80" t="s">
        <v>55</v>
      </c>
      <c r="J80" s="16" t="s">
        <v>675</v>
      </c>
      <c r="K80" s="15" t="s">
        <v>607</v>
      </c>
    </row>
    <row r="81" spans="1:11" x14ac:dyDescent="0.3">
      <c r="A81" t="s">
        <v>188</v>
      </c>
      <c r="B81" t="s">
        <v>64</v>
      </c>
      <c r="C81" s="1">
        <v>42278</v>
      </c>
      <c r="D81" t="s">
        <v>49</v>
      </c>
      <c r="E81">
        <v>0.38331003802300001</v>
      </c>
      <c r="F81" t="s">
        <v>48</v>
      </c>
      <c r="G81" t="s">
        <v>54</v>
      </c>
      <c r="H81" t="s">
        <v>55</v>
      </c>
      <c r="I81" t="s">
        <v>55</v>
      </c>
      <c r="J81" s="16" t="s">
        <v>676</v>
      </c>
      <c r="K81" s="15" t="s">
        <v>607</v>
      </c>
    </row>
    <row r="82" spans="1:11" x14ac:dyDescent="0.3">
      <c r="A82" t="s">
        <v>119</v>
      </c>
      <c r="B82" t="s">
        <v>64</v>
      </c>
      <c r="C82" s="1">
        <v>42279</v>
      </c>
      <c r="D82" t="s">
        <v>49</v>
      </c>
      <c r="E82">
        <v>0.544279834071</v>
      </c>
      <c r="F82" t="s">
        <v>48</v>
      </c>
      <c r="G82" t="s">
        <v>120</v>
      </c>
      <c r="H82" t="s">
        <v>51</v>
      </c>
      <c r="I82" t="s">
        <v>120</v>
      </c>
      <c r="J82" t="s">
        <v>677</v>
      </c>
      <c r="K82" t="s">
        <v>52</v>
      </c>
    </row>
    <row r="83" spans="1:11" x14ac:dyDescent="0.3">
      <c r="A83" t="s">
        <v>181</v>
      </c>
      <c r="B83" t="s">
        <v>43</v>
      </c>
      <c r="C83" s="1">
        <v>42286</v>
      </c>
      <c r="D83" t="s">
        <v>49</v>
      </c>
      <c r="E83">
        <v>0.42250183766299998</v>
      </c>
      <c r="F83" t="s">
        <v>48</v>
      </c>
      <c r="G83" t="s">
        <v>182</v>
      </c>
      <c r="H83" t="s">
        <v>182</v>
      </c>
      <c r="I83" t="s">
        <v>51</v>
      </c>
      <c r="J83" t="s">
        <v>678</v>
      </c>
      <c r="K83" t="s">
        <v>52</v>
      </c>
    </row>
    <row r="84" spans="1:11" x14ac:dyDescent="0.3">
      <c r="A84" t="s">
        <v>221</v>
      </c>
      <c r="B84" t="s">
        <v>64</v>
      </c>
      <c r="C84" s="1">
        <v>42286</v>
      </c>
      <c r="D84" t="s">
        <v>49</v>
      </c>
      <c r="E84">
        <v>0.89911170704400001</v>
      </c>
      <c r="F84" t="s">
        <v>48</v>
      </c>
      <c r="G84" t="s">
        <v>222</v>
      </c>
      <c r="H84" t="s">
        <v>51</v>
      </c>
      <c r="I84" t="s">
        <v>222</v>
      </c>
      <c r="J84" t="s">
        <v>679</v>
      </c>
      <c r="K84" t="s">
        <v>52</v>
      </c>
    </row>
    <row r="85" spans="1:11" x14ac:dyDescent="0.3">
      <c r="A85" t="s">
        <v>184</v>
      </c>
      <c r="B85" t="s">
        <v>64</v>
      </c>
      <c r="C85" s="1">
        <v>42289</v>
      </c>
      <c r="D85" t="s">
        <v>49</v>
      </c>
      <c r="E85">
        <v>0.458944495851</v>
      </c>
      <c r="F85" t="s">
        <v>48</v>
      </c>
      <c r="G85" t="s">
        <v>185</v>
      </c>
      <c r="H85" t="s">
        <v>51</v>
      </c>
      <c r="I85" t="s">
        <v>185</v>
      </c>
      <c r="J85" t="s">
        <v>680</v>
      </c>
      <c r="K85" t="s">
        <v>52</v>
      </c>
    </row>
    <row r="86" spans="1:11" x14ac:dyDescent="0.3">
      <c r="A86" t="s">
        <v>192</v>
      </c>
      <c r="B86" t="s">
        <v>64</v>
      </c>
      <c r="C86" s="1">
        <v>42296</v>
      </c>
      <c r="D86" t="s">
        <v>49</v>
      </c>
      <c r="E86">
        <v>0.45516881302399997</v>
      </c>
      <c r="F86" t="s">
        <v>48</v>
      </c>
      <c r="G86" t="s">
        <v>193</v>
      </c>
      <c r="H86" t="s">
        <v>193</v>
      </c>
      <c r="I86" t="s">
        <v>51</v>
      </c>
      <c r="J86" t="s">
        <v>681</v>
      </c>
      <c r="K86" t="s">
        <v>52</v>
      </c>
    </row>
    <row r="87" spans="1:11" x14ac:dyDescent="0.3">
      <c r="A87" t="s">
        <v>110</v>
      </c>
      <c r="B87" t="s">
        <v>43</v>
      </c>
      <c r="C87" s="1">
        <v>42298</v>
      </c>
      <c r="D87" t="s">
        <v>49</v>
      </c>
      <c r="E87">
        <v>0.46616608560200001</v>
      </c>
      <c r="F87" t="s">
        <v>48</v>
      </c>
      <c r="G87" t="s">
        <v>111</v>
      </c>
      <c r="H87" t="s">
        <v>111</v>
      </c>
      <c r="I87" t="s">
        <v>51</v>
      </c>
      <c r="J87" t="s">
        <v>682</v>
      </c>
      <c r="K87" t="s">
        <v>52</v>
      </c>
    </row>
    <row r="88" spans="1:11" x14ac:dyDescent="0.3">
      <c r="A88" t="s">
        <v>70</v>
      </c>
      <c r="B88" t="s">
        <v>64</v>
      </c>
      <c r="C88" s="1">
        <v>42299</v>
      </c>
      <c r="D88" t="s">
        <v>49</v>
      </c>
      <c r="E88">
        <v>0.263477750871</v>
      </c>
      <c r="F88" t="s">
        <v>48</v>
      </c>
      <c r="G88" t="s">
        <v>71</v>
      </c>
      <c r="H88" t="s">
        <v>51</v>
      </c>
      <c r="I88" t="s">
        <v>71</v>
      </c>
      <c r="J88" t="s">
        <v>683</v>
      </c>
      <c r="K88" t="s">
        <v>52</v>
      </c>
    </row>
    <row r="89" spans="1:11" x14ac:dyDescent="0.3">
      <c r="A89" t="s">
        <v>189</v>
      </c>
      <c r="B89" t="s">
        <v>43</v>
      </c>
      <c r="C89" s="1">
        <v>42303</v>
      </c>
      <c r="D89" t="s">
        <v>49</v>
      </c>
      <c r="E89">
        <v>0.28355015475099998</v>
      </c>
      <c r="F89" t="s">
        <v>48</v>
      </c>
      <c r="G89" t="s">
        <v>190</v>
      </c>
      <c r="H89" t="s">
        <v>51</v>
      </c>
      <c r="I89" t="s">
        <v>190</v>
      </c>
      <c r="J89" t="s">
        <v>684</v>
      </c>
      <c r="K89" t="s">
        <v>52</v>
      </c>
    </row>
    <row r="90" spans="1:11" x14ac:dyDescent="0.3">
      <c r="A90" t="s">
        <v>205</v>
      </c>
      <c r="B90" t="s">
        <v>64</v>
      </c>
      <c r="C90" s="1">
        <v>42310</v>
      </c>
      <c r="D90" t="s">
        <v>49</v>
      </c>
      <c r="E90">
        <v>0.18495164105799999</v>
      </c>
      <c r="F90" t="s">
        <v>48</v>
      </c>
      <c r="G90" t="s">
        <v>206</v>
      </c>
      <c r="H90" t="s">
        <v>207</v>
      </c>
      <c r="I90" t="s">
        <v>208</v>
      </c>
      <c r="J90" t="s">
        <v>685</v>
      </c>
      <c r="K90" t="s">
        <v>52</v>
      </c>
    </row>
    <row r="91" spans="1:11" x14ac:dyDescent="0.3">
      <c r="A91" t="s">
        <v>94</v>
      </c>
      <c r="B91" t="s">
        <v>43</v>
      </c>
      <c r="C91" s="1">
        <v>42312</v>
      </c>
      <c r="D91" t="s">
        <v>49</v>
      </c>
      <c r="E91">
        <v>0.40846398463099998</v>
      </c>
      <c r="F91" t="s">
        <v>48</v>
      </c>
      <c r="G91" t="s">
        <v>54</v>
      </c>
      <c r="H91" t="s">
        <v>55</v>
      </c>
      <c r="I91" t="s">
        <v>55</v>
      </c>
      <c r="J91" t="s">
        <v>686</v>
      </c>
      <c r="K91" t="s">
        <v>52</v>
      </c>
    </row>
    <row r="92" spans="1:11" x14ac:dyDescent="0.3">
      <c r="A92" t="s">
        <v>214</v>
      </c>
      <c r="B92" t="s">
        <v>43</v>
      </c>
      <c r="C92" s="1">
        <v>42314</v>
      </c>
      <c r="D92" t="s">
        <v>49</v>
      </c>
      <c r="E92">
        <v>0.26734027971399998</v>
      </c>
      <c r="F92" t="s">
        <v>48</v>
      </c>
      <c r="G92" t="s">
        <v>215</v>
      </c>
      <c r="H92" t="s">
        <v>216</v>
      </c>
      <c r="I92" t="s">
        <v>217</v>
      </c>
      <c r="J92" t="s">
        <v>687</v>
      </c>
      <c r="K92" t="s">
        <v>52</v>
      </c>
    </row>
    <row r="93" spans="1:11" x14ac:dyDescent="0.3">
      <c r="A93" t="s">
        <v>113</v>
      </c>
      <c r="B93" t="s">
        <v>64</v>
      </c>
      <c r="C93" s="1">
        <v>42319</v>
      </c>
      <c r="D93" t="s">
        <v>49</v>
      </c>
      <c r="E93">
        <v>0.28742966763400002</v>
      </c>
      <c r="F93" t="s">
        <v>48</v>
      </c>
      <c r="G93" t="s">
        <v>114</v>
      </c>
      <c r="H93" t="s">
        <v>51</v>
      </c>
      <c r="I93" t="s">
        <v>114</v>
      </c>
      <c r="J93" t="s">
        <v>688</v>
      </c>
      <c r="K93" t="s">
        <v>52</v>
      </c>
    </row>
    <row r="94" spans="1:11" x14ac:dyDescent="0.3">
      <c r="A94" t="s">
        <v>159</v>
      </c>
      <c r="B94" t="s">
        <v>43</v>
      </c>
      <c r="C94" s="1">
        <v>42324</v>
      </c>
      <c r="D94" t="s">
        <v>49</v>
      </c>
      <c r="E94">
        <v>0.25181038000299999</v>
      </c>
      <c r="F94" t="s">
        <v>48</v>
      </c>
      <c r="G94" t="s">
        <v>160</v>
      </c>
      <c r="H94" t="s">
        <v>160</v>
      </c>
      <c r="I94" t="s">
        <v>51</v>
      </c>
      <c r="J94" t="s">
        <v>689</v>
      </c>
      <c r="K94" t="s">
        <v>52</v>
      </c>
    </row>
    <row r="95" spans="1:11" x14ac:dyDescent="0.3">
      <c r="A95" t="s">
        <v>97</v>
      </c>
      <c r="B95" t="s">
        <v>64</v>
      </c>
      <c r="C95" s="1">
        <v>42327</v>
      </c>
      <c r="D95" t="s">
        <v>49</v>
      </c>
      <c r="E95">
        <v>0.33895528468699998</v>
      </c>
      <c r="F95" t="s">
        <v>48</v>
      </c>
      <c r="G95" t="s">
        <v>54</v>
      </c>
      <c r="H95" t="s">
        <v>55</v>
      </c>
      <c r="I95" t="s">
        <v>55</v>
      </c>
      <c r="J95" s="15" t="s">
        <v>690</v>
      </c>
      <c r="K95" s="15" t="s">
        <v>607</v>
      </c>
    </row>
    <row r="96" spans="1:11" x14ac:dyDescent="0.3">
      <c r="A96" t="s">
        <v>57</v>
      </c>
      <c r="B96" t="s">
        <v>43</v>
      </c>
      <c r="C96" s="1">
        <v>42333</v>
      </c>
      <c r="D96" t="s">
        <v>49</v>
      </c>
      <c r="E96">
        <v>0.293677074471</v>
      </c>
      <c r="F96" t="s">
        <v>48</v>
      </c>
      <c r="G96" t="s">
        <v>59</v>
      </c>
      <c r="H96" t="s">
        <v>60</v>
      </c>
      <c r="I96" t="s">
        <v>61</v>
      </c>
      <c r="J96" t="s">
        <v>691</v>
      </c>
      <c r="K96" t="s">
        <v>52</v>
      </c>
    </row>
    <row r="97" spans="1:11" x14ac:dyDescent="0.3">
      <c r="A97" t="s">
        <v>177</v>
      </c>
      <c r="B97" t="s">
        <v>43</v>
      </c>
      <c r="C97" s="1">
        <v>42338</v>
      </c>
      <c r="D97" t="s">
        <v>49</v>
      </c>
      <c r="E97">
        <v>0.378717279061</v>
      </c>
      <c r="F97" t="s">
        <v>48</v>
      </c>
      <c r="G97" t="s">
        <v>59</v>
      </c>
      <c r="H97" t="s">
        <v>60</v>
      </c>
      <c r="I97" t="s">
        <v>61</v>
      </c>
      <c r="J97" t="s">
        <v>692</v>
      </c>
      <c r="K97" t="s">
        <v>52</v>
      </c>
    </row>
    <row r="98" spans="1:11" x14ac:dyDescent="0.3">
      <c r="A98" t="s">
        <v>89</v>
      </c>
      <c r="B98" t="s">
        <v>64</v>
      </c>
      <c r="C98" s="1">
        <v>42342</v>
      </c>
      <c r="D98" t="s">
        <v>49</v>
      </c>
      <c r="E98">
        <v>0.151302304208</v>
      </c>
      <c r="F98" t="s">
        <v>48</v>
      </c>
      <c r="G98" t="s">
        <v>90</v>
      </c>
      <c r="H98" t="s">
        <v>51</v>
      </c>
      <c r="I98" t="s">
        <v>90</v>
      </c>
      <c r="J98" t="s">
        <v>693</v>
      </c>
      <c r="K98" t="s">
        <v>52</v>
      </c>
    </row>
    <row r="99" spans="1:11" x14ac:dyDescent="0.3">
      <c r="A99" t="s">
        <v>98</v>
      </c>
      <c r="B99" t="s">
        <v>64</v>
      </c>
      <c r="C99" s="1">
        <v>42346</v>
      </c>
      <c r="D99" t="s">
        <v>49</v>
      </c>
      <c r="E99">
        <v>0.58595281969900004</v>
      </c>
      <c r="F99" t="s">
        <v>48</v>
      </c>
      <c r="G99" t="s">
        <v>80</v>
      </c>
      <c r="H99" t="s">
        <v>51</v>
      </c>
      <c r="I99" t="s">
        <v>80</v>
      </c>
      <c r="J99" t="s">
        <v>694</v>
      </c>
      <c r="K99" t="s">
        <v>52</v>
      </c>
    </row>
    <row r="100" spans="1:11" x14ac:dyDescent="0.3">
      <c r="A100" t="s">
        <v>73</v>
      </c>
      <c r="B100" t="s">
        <v>43</v>
      </c>
      <c r="C100" s="1">
        <v>42348</v>
      </c>
      <c r="D100" t="s">
        <v>49</v>
      </c>
      <c r="E100">
        <v>0.40350235539200002</v>
      </c>
      <c r="F100" t="s">
        <v>48</v>
      </c>
      <c r="G100" t="s">
        <v>74</v>
      </c>
      <c r="H100" t="s">
        <v>74</v>
      </c>
      <c r="I100" t="s">
        <v>51</v>
      </c>
      <c r="J100" s="15" t="s">
        <v>695</v>
      </c>
      <c r="K100" s="15" t="s">
        <v>607</v>
      </c>
    </row>
    <row r="101" spans="1:11" x14ac:dyDescent="0.3">
      <c r="A101" t="s">
        <v>129</v>
      </c>
      <c r="B101" t="s">
        <v>43</v>
      </c>
      <c r="C101" s="1">
        <v>42349</v>
      </c>
      <c r="D101" t="s">
        <v>49</v>
      </c>
      <c r="E101">
        <v>0.21949106313700001</v>
      </c>
      <c r="F101" t="s">
        <v>48</v>
      </c>
      <c r="G101" t="s">
        <v>130</v>
      </c>
      <c r="H101" t="s">
        <v>51</v>
      </c>
      <c r="I101" t="s">
        <v>130</v>
      </c>
      <c r="J101" t="s">
        <v>696</v>
      </c>
      <c r="K101" t="s">
        <v>52</v>
      </c>
    </row>
    <row r="102" spans="1:11" x14ac:dyDescent="0.3">
      <c r="A102" t="s">
        <v>171</v>
      </c>
      <c r="B102" t="s">
        <v>43</v>
      </c>
      <c r="C102" s="1">
        <v>42356</v>
      </c>
      <c r="D102" t="s">
        <v>49</v>
      </c>
      <c r="E102">
        <v>0.25590854067500002</v>
      </c>
      <c r="F102" t="s">
        <v>48</v>
      </c>
      <c r="G102" t="s">
        <v>54</v>
      </c>
      <c r="H102" t="s">
        <v>55</v>
      </c>
      <c r="I102" t="s">
        <v>55</v>
      </c>
      <c r="J102" s="16" t="s">
        <v>697</v>
      </c>
      <c r="K102" s="15" t="s">
        <v>607</v>
      </c>
    </row>
    <row r="103" spans="1:11" x14ac:dyDescent="0.3">
      <c r="A103" t="s">
        <v>231</v>
      </c>
      <c r="B103" t="s">
        <v>64</v>
      </c>
      <c r="C103" s="1">
        <v>42373</v>
      </c>
      <c r="D103" t="s">
        <v>49</v>
      </c>
      <c r="E103">
        <v>0.31625645843599998</v>
      </c>
      <c r="F103" t="s">
        <v>48</v>
      </c>
      <c r="G103" t="s">
        <v>226</v>
      </c>
      <c r="H103" t="s">
        <v>51</v>
      </c>
      <c r="I103" t="s">
        <v>226</v>
      </c>
      <c r="J103" t="s">
        <v>698</v>
      </c>
      <c r="K103" t="s">
        <v>52</v>
      </c>
    </row>
    <row r="104" spans="1:11" x14ac:dyDescent="0.3">
      <c r="A104" t="s">
        <v>79</v>
      </c>
      <c r="B104" t="s">
        <v>43</v>
      </c>
      <c r="C104" s="1">
        <v>42374</v>
      </c>
      <c r="D104" t="s">
        <v>49</v>
      </c>
      <c r="E104">
        <v>0.63317303755800003</v>
      </c>
      <c r="F104" t="s">
        <v>48</v>
      </c>
      <c r="G104" t="s">
        <v>80</v>
      </c>
      <c r="H104" t="s">
        <v>51</v>
      </c>
      <c r="I104" t="s">
        <v>80</v>
      </c>
      <c r="J104" t="s">
        <v>699</v>
      </c>
      <c r="K104" t="s">
        <v>52</v>
      </c>
    </row>
    <row r="105" spans="1:11" x14ac:dyDescent="0.3">
      <c r="A105" t="s">
        <v>156</v>
      </c>
      <c r="B105" t="s">
        <v>64</v>
      </c>
      <c r="C105" s="1">
        <v>42376</v>
      </c>
      <c r="D105" t="s">
        <v>49</v>
      </c>
      <c r="E105">
        <v>0.51228133822599997</v>
      </c>
      <c r="F105" t="s">
        <v>48</v>
      </c>
      <c r="G105" t="s">
        <v>54</v>
      </c>
      <c r="H105" t="s">
        <v>55</v>
      </c>
      <c r="I105" t="s">
        <v>55</v>
      </c>
      <c r="J105" s="16" t="s">
        <v>700</v>
      </c>
      <c r="K105" s="15" t="s">
        <v>607</v>
      </c>
    </row>
    <row r="106" spans="1:11" x14ac:dyDescent="0.3">
      <c r="A106" t="s">
        <v>225</v>
      </c>
      <c r="B106" t="s">
        <v>64</v>
      </c>
      <c r="C106" s="1">
        <v>42377</v>
      </c>
      <c r="D106" t="s">
        <v>49</v>
      </c>
      <c r="E106">
        <v>0.31713640548599997</v>
      </c>
      <c r="F106" t="s">
        <v>48</v>
      </c>
      <c r="G106" t="s">
        <v>226</v>
      </c>
      <c r="H106" t="s">
        <v>51</v>
      </c>
      <c r="I106" t="s">
        <v>226</v>
      </c>
      <c r="J106" t="s">
        <v>701</v>
      </c>
      <c r="K106" t="s">
        <v>52</v>
      </c>
    </row>
    <row r="107" spans="1:11" x14ac:dyDescent="0.3">
      <c r="A107" t="s">
        <v>166</v>
      </c>
      <c r="B107" t="s">
        <v>43</v>
      </c>
      <c r="C107" s="1">
        <v>42384</v>
      </c>
      <c r="D107" t="s">
        <v>49</v>
      </c>
      <c r="E107">
        <v>0.31465537537100002</v>
      </c>
      <c r="F107" t="s">
        <v>48</v>
      </c>
      <c r="G107" t="s">
        <v>167</v>
      </c>
      <c r="H107" t="s">
        <v>167</v>
      </c>
      <c r="I107" t="s">
        <v>51</v>
      </c>
      <c r="J107" t="s">
        <v>702</v>
      </c>
      <c r="K107" t="s">
        <v>52</v>
      </c>
    </row>
    <row r="108" spans="1:11" x14ac:dyDescent="0.3">
      <c r="A108" t="s">
        <v>112</v>
      </c>
      <c r="B108" t="s">
        <v>64</v>
      </c>
      <c r="C108" s="1">
        <v>42387</v>
      </c>
      <c r="D108" t="s">
        <v>49</v>
      </c>
      <c r="E108">
        <v>0.35790945918700001</v>
      </c>
      <c r="F108" t="s">
        <v>48</v>
      </c>
      <c r="G108" t="s">
        <v>74</v>
      </c>
      <c r="H108" t="s">
        <v>74</v>
      </c>
      <c r="I108" t="s">
        <v>51</v>
      </c>
      <c r="J108" t="s">
        <v>703</v>
      </c>
      <c r="K108" t="s">
        <v>52</v>
      </c>
    </row>
    <row r="109" spans="1:11" x14ac:dyDescent="0.3">
      <c r="A109" t="s">
        <v>138</v>
      </c>
      <c r="B109" t="s">
        <v>64</v>
      </c>
      <c r="C109" s="1">
        <v>42388</v>
      </c>
      <c r="D109" t="s">
        <v>49</v>
      </c>
      <c r="E109">
        <v>0.31982276411299998</v>
      </c>
      <c r="F109" t="s">
        <v>48</v>
      </c>
      <c r="G109" t="s">
        <v>139</v>
      </c>
      <c r="H109" t="s">
        <v>51</v>
      </c>
      <c r="I109" t="s">
        <v>139</v>
      </c>
      <c r="J109" t="s">
        <v>704</v>
      </c>
      <c r="K109" t="s">
        <v>52</v>
      </c>
    </row>
    <row r="110" spans="1:11" x14ac:dyDescent="0.3">
      <c r="A110" t="s">
        <v>198</v>
      </c>
      <c r="B110" t="s">
        <v>43</v>
      </c>
      <c r="C110" s="1">
        <v>42396</v>
      </c>
      <c r="D110" t="s">
        <v>49</v>
      </c>
      <c r="E110">
        <v>0.97346963273800002</v>
      </c>
      <c r="F110" t="s">
        <v>48</v>
      </c>
      <c r="G110" t="s">
        <v>54</v>
      </c>
      <c r="H110" t="s">
        <v>55</v>
      </c>
      <c r="I110" t="s">
        <v>55</v>
      </c>
      <c r="J110" s="15" t="s">
        <v>705</v>
      </c>
      <c r="K110" s="15" t="s">
        <v>607</v>
      </c>
    </row>
    <row r="111" spans="1:11" x14ac:dyDescent="0.3">
      <c r="A111" t="s">
        <v>183</v>
      </c>
      <c r="B111" t="s">
        <v>64</v>
      </c>
      <c r="C111" s="1">
        <v>42396</v>
      </c>
      <c r="D111" t="s">
        <v>49</v>
      </c>
      <c r="E111">
        <v>0.52106851764100004</v>
      </c>
      <c r="F111" t="s">
        <v>48</v>
      </c>
      <c r="G111" t="s">
        <v>54</v>
      </c>
      <c r="H111" t="s">
        <v>55</v>
      </c>
      <c r="I111" t="s">
        <v>55</v>
      </c>
      <c r="J111" s="16" t="s">
        <v>706</v>
      </c>
      <c r="K111" s="15" t="s">
        <v>607</v>
      </c>
    </row>
    <row r="112" spans="1:11" x14ac:dyDescent="0.3">
      <c r="A112" t="s">
        <v>75</v>
      </c>
      <c r="B112" t="s">
        <v>43</v>
      </c>
      <c r="C112" s="1">
        <v>42397</v>
      </c>
      <c r="D112" t="s">
        <v>49</v>
      </c>
      <c r="E112">
        <v>0.33633915798899999</v>
      </c>
      <c r="F112" t="s">
        <v>48</v>
      </c>
      <c r="G112" t="s">
        <v>54</v>
      </c>
      <c r="H112" t="s">
        <v>55</v>
      </c>
      <c r="I112" t="s">
        <v>55</v>
      </c>
      <c r="J112" t="s">
        <v>707</v>
      </c>
      <c r="K112" t="s">
        <v>52</v>
      </c>
    </row>
    <row r="113" spans="1:12" x14ac:dyDescent="0.3">
      <c r="A113" t="s">
        <v>148</v>
      </c>
      <c r="B113" t="s">
        <v>43</v>
      </c>
      <c r="C113" s="1">
        <v>42404</v>
      </c>
      <c r="D113" t="s">
        <v>49</v>
      </c>
      <c r="E113">
        <v>0.566916319976</v>
      </c>
      <c r="F113" t="s">
        <v>48</v>
      </c>
      <c r="G113" t="s">
        <v>149</v>
      </c>
      <c r="H113" t="s">
        <v>51</v>
      </c>
      <c r="I113" t="s">
        <v>149</v>
      </c>
      <c r="J113" t="s">
        <v>708</v>
      </c>
      <c r="K113" t="s">
        <v>52</v>
      </c>
    </row>
    <row r="114" spans="1:12" x14ac:dyDescent="0.3">
      <c r="A114" t="s">
        <v>229</v>
      </c>
      <c r="B114" t="s">
        <v>64</v>
      </c>
      <c r="C114" s="1">
        <v>42404</v>
      </c>
      <c r="D114" t="s">
        <v>49</v>
      </c>
      <c r="E114">
        <v>0.326173584061</v>
      </c>
      <c r="F114" t="s">
        <v>48</v>
      </c>
      <c r="G114" t="s">
        <v>54</v>
      </c>
      <c r="H114" t="s">
        <v>55</v>
      </c>
      <c r="I114" t="s">
        <v>55</v>
      </c>
      <c r="J114" t="s">
        <v>709</v>
      </c>
      <c r="K114" t="s">
        <v>52</v>
      </c>
    </row>
    <row r="115" spans="1:12" x14ac:dyDescent="0.3">
      <c r="A115" t="s">
        <v>85</v>
      </c>
      <c r="B115" t="s">
        <v>64</v>
      </c>
      <c r="C115" s="1">
        <v>42405</v>
      </c>
      <c r="D115" t="s">
        <v>49</v>
      </c>
      <c r="E115">
        <v>0.37123224441199998</v>
      </c>
      <c r="F115" t="s">
        <v>48</v>
      </c>
      <c r="G115" t="s">
        <v>54</v>
      </c>
      <c r="H115" t="s">
        <v>55</v>
      </c>
      <c r="I115" t="s">
        <v>55</v>
      </c>
      <c r="J115" t="s">
        <v>710</v>
      </c>
      <c r="K115" t="s">
        <v>52</v>
      </c>
    </row>
    <row r="116" spans="1:12" x14ac:dyDescent="0.3">
      <c r="A116" t="s">
        <v>232</v>
      </c>
      <c r="B116" t="s">
        <v>43</v>
      </c>
      <c r="C116" s="1">
        <v>42408</v>
      </c>
      <c r="D116" t="s">
        <v>49</v>
      </c>
      <c r="E116">
        <v>0.40774418395200002</v>
      </c>
      <c r="F116" t="s">
        <v>48</v>
      </c>
      <c r="G116" t="s">
        <v>233</v>
      </c>
      <c r="H116" t="s">
        <v>233</v>
      </c>
      <c r="I116" t="s">
        <v>51</v>
      </c>
      <c r="J116" s="16" t="s">
        <v>711</v>
      </c>
      <c r="K116" s="15" t="s">
        <v>607</v>
      </c>
    </row>
    <row r="117" spans="1:12" x14ac:dyDescent="0.3">
      <c r="A117" t="s">
        <v>164</v>
      </c>
      <c r="B117" t="s">
        <v>64</v>
      </c>
      <c r="C117" s="1">
        <v>42408</v>
      </c>
      <c r="D117" t="s">
        <v>49</v>
      </c>
      <c r="E117">
        <v>0.35899512782999998</v>
      </c>
      <c r="F117" t="s">
        <v>48</v>
      </c>
      <c r="G117" t="s">
        <v>165</v>
      </c>
      <c r="H117" t="s">
        <v>51</v>
      </c>
      <c r="I117" t="s">
        <v>165</v>
      </c>
      <c r="J117" t="s">
        <v>712</v>
      </c>
      <c r="K117" t="s">
        <v>52</v>
      </c>
    </row>
    <row r="118" spans="1:12" x14ac:dyDescent="0.3">
      <c r="A118" t="s">
        <v>77</v>
      </c>
      <c r="B118" t="s">
        <v>64</v>
      </c>
      <c r="C118" s="1">
        <v>42409</v>
      </c>
      <c r="D118" t="s">
        <v>49</v>
      </c>
      <c r="E118">
        <v>0.284612001409</v>
      </c>
      <c r="F118" t="s">
        <v>48</v>
      </c>
      <c r="G118" t="s">
        <v>78</v>
      </c>
      <c r="H118" t="s">
        <v>51</v>
      </c>
      <c r="I118" t="s">
        <v>78</v>
      </c>
      <c r="J118" t="s">
        <v>713</v>
      </c>
      <c r="K118" t="s">
        <v>52</v>
      </c>
    </row>
    <row r="119" spans="1:12" x14ac:dyDescent="0.3">
      <c r="A119" t="s">
        <v>72</v>
      </c>
      <c r="B119" t="s">
        <v>64</v>
      </c>
      <c r="C119" s="1">
        <v>42410</v>
      </c>
      <c r="D119" t="s">
        <v>49</v>
      </c>
      <c r="E119">
        <v>0.54079351201899994</v>
      </c>
      <c r="F119" t="s">
        <v>48</v>
      </c>
      <c r="G119" t="s">
        <v>54</v>
      </c>
      <c r="H119" t="s">
        <v>55</v>
      </c>
      <c r="I119" t="s">
        <v>55</v>
      </c>
      <c r="J119" t="s">
        <v>714</v>
      </c>
      <c r="K119" t="s">
        <v>52</v>
      </c>
    </row>
    <row r="120" spans="1:12" x14ac:dyDescent="0.3">
      <c r="A120" t="s">
        <v>91</v>
      </c>
      <c r="B120" t="s">
        <v>43</v>
      </c>
      <c r="C120" s="1">
        <v>42412</v>
      </c>
      <c r="D120" t="s">
        <v>49</v>
      </c>
      <c r="E120">
        <v>0.42812561741499999</v>
      </c>
      <c r="F120" t="s">
        <v>48</v>
      </c>
      <c r="G120" t="s">
        <v>92</v>
      </c>
      <c r="H120" t="s">
        <v>92</v>
      </c>
      <c r="I120" t="s">
        <v>51</v>
      </c>
      <c r="J120" s="16" t="s">
        <v>715</v>
      </c>
      <c r="K120" s="15" t="s">
        <v>607</v>
      </c>
    </row>
    <row r="121" spans="1:12" x14ac:dyDescent="0.3">
      <c r="A121" t="s">
        <v>168</v>
      </c>
      <c r="B121" t="s">
        <v>64</v>
      </c>
      <c r="C121" s="1">
        <v>42416</v>
      </c>
      <c r="D121" t="s">
        <v>49</v>
      </c>
      <c r="E121">
        <v>0.44782215492400002</v>
      </c>
      <c r="F121" t="s">
        <v>48</v>
      </c>
      <c r="G121" t="s">
        <v>169</v>
      </c>
      <c r="H121" t="s">
        <v>169</v>
      </c>
      <c r="I121" t="s">
        <v>51</v>
      </c>
      <c r="J121" t="s">
        <v>716</v>
      </c>
      <c r="K121" t="s">
        <v>52</v>
      </c>
    </row>
    <row r="122" spans="1:12" x14ac:dyDescent="0.3">
      <c r="A122" t="s">
        <v>66</v>
      </c>
      <c r="B122" t="s">
        <v>43</v>
      </c>
      <c r="C122" s="1">
        <v>42418</v>
      </c>
      <c r="D122" t="s">
        <v>49</v>
      </c>
      <c r="E122">
        <v>0.32057398447300001</v>
      </c>
      <c r="F122" t="s">
        <v>48</v>
      </c>
      <c r="G122" t="s">
        <v>67</v>
      </c>
      <c r="H122" t="s">
        <v>51</v>
      </c>
      <c r="I122" t="s">
        <v>67</v>
      </c>
      <c r="J122" t="s">
        <v>717</v>
      </c>
      <c r="K122" t="s">
        <v>52</v>
      </c>
    </row>
    <row r="123" spans="1:12" x14ac:dyDescent="0.3">
      <c r="A123" t="s">
        <v>93</v>
      </c>
      <c r="B123" t="s">
        <v>64</v>
      </c>
      <c r="C123" s="1">
        <v>42418</v>
      </c>
      <c r="D123" t="s">
        <v>49</v>
      </c>
      <c r="E123">
        <v>0.487388620286</v>
      </c>
      <c r="F123" t="s">
        <v>48</v>
      </c>
      <c r="G123" t="s">
        <v>54</v>
      </c>
      <c r="H123" t="s">
        <v>55</v>
      </c>
      <c r="I123" t="s">
        <v>55</v>
      </c>
      <c r="J123" t="s">
        <v>718</v>
      </c>
      <c r="K123" t="s">
        <v>52</v>
      </c>
    </row>
    <row r="124" spans="1:12" x14ac:dyDescent="0.3">
      <c r="B124">
        <f>COUNTIF(B2:B123,"M00766")</f>
        <v>63</v>
      </c>
      <c r="D124">
        <f>COUNTIF(D2:D123,"High")</f>
        <v>5</v>
      </c>
      <c r="F124">
        <f>COUNTIF(F2:F123, "yes")</f>
        <v>121</v>
      </c>
      <c r="G124">
        <f>COUNTIFS(G2:G123,"&lt;&gt;no outlying indexes",G2:G123, "&lt;&gt; ",G2:G123,"&lt;&gt;")</f>
        <v>66</v>
      </c>
      <c r="H124">
        <f>COUNTIFS(H2:H123,"&lt;&gt; ",H2:H123,"&lt;&gt;[]",H2:H123,"&lt;&gt;")</f>
        <v>26</v>
      </c>
      <c r="I124">
        <f>COUNTIFS(I2:I123,"&lt;&gt; ",I2:I123,"&lt;&gt;[]",I2:I123,"&lt;&gt;")</f>
        <v>44</v>
      </c>
      <c r="K124">
        <f>COUNTIFS(K2:K123,"high NTC")</f>
        <v>37</v>
      </c>
      <c r="L124">
        <f>COUNTIFS(K2:K123,"NTC OK")</f>
        <v>73</v>
      </c>
    </row>
    <row r="125" spans="1:12" x14ac:dyDescent="0.3">
      <c r="K125">
        <f>K124/121</f>
        <v>0.30578512396694213</v>
      </c>
    </row>
    <row r="128" spans="1:12" x14ac:dyDescent="0.3">
      <c r="I128" s="17" t="s">
        <v>723</v>
      </c>
    </row>
    <row r="129" spans="9:11" x14ac:dyDescent="0.3">
      <c r="I129" t="s">
        <v>719</v>
      </c>
      <c r="J129">
        <v>18</v>
      </c>
    </row>
    <row r="130" spans="9:11" x14ac:dyDescent="0.3">
      <c r="I130" t="s">
        <v>720</v>
      </c>
      <c r="J130">
        <v>0</v>
      </c>
    </row>
    <row r="131" spans="9:11" x14ac:dyDescent="0.3">
      <c r="I131" t="s">
        <v>721</v>
      </c>
      <c r="J131">
        <v>19</v>
      </c>
    </row>
    <row r="132" spans="9:11" x14ac:dyDescent="0.3">
      <c r="I132" t="s">
        <v>722</v>
      </c>
      <c r="J132">
        <v>73</v>
      </c>
    </row>
    <row r="133" spans="9:11" x14ac:dyDescent="0.3">
      <c r="K133">
        <f>SUM(J129:J132)</f>
        <v>110</v>
      </c>
    </row>
    <row r="135" spans="9:11" x14ac:dyDescent="0.3">
      <c r="I135" t="s">
        <v>949</v>
      </c>
      <c r="J135">
        <f>J131+J132</f>
        <v>92</v>
      </c>
    </row>
    <row r="136" spans="9:11" x14ac:dyDescent="0.3">
      <c r="I136" t="s">
        <v>950</v>
      </c>
      <c r="J136">
        <f>K133-J135</f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zoomScale="75" zoomScaleNormal="75" workbookViewId="0">
      <selection activeCell="A102" sqref="A102:XFD102"/>
    </sheetView>
  </sheetViews>
  <sheetFormatPr defaultColWidth="9.109375" defaultRowHeight="14.4" x14ac:dyDescent="0.3"/>
  <cols>
    <col min="1" max="1" width="41" style="3" bestFit="1" customWidth="1"/>
    <col min="2" max="2" width="13.33203125" style="3" bestFit="1" customWidth="1"/>
    <col min="3" max="3" width="14.6640625" style="3" bestFit="1" customWidth="1"/>
    <col min="4" max="4" width="16.6640625" style="3" bestFit="1" customWidth="1"/>
    <col min="5" max="5" width="43.109375" style="3" bestFit="1" customWidth="1"/>
    <col min="6" max="6" width="123.5546875" style="3" bestFit="1" customWidth="1"/>
    <col min="7" max="16384" width="9.109375" style="3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252</v>
      </c>
      <c r="E1" s="3" t="s">
        <v>253</v>
      </c>
      <c r="F1" s="3" t="s">
        <v>254</v>
      </c>
    </row>
    <row r="2" spans="1:6" x14ac:dyDescent="0.3">
      <c r="A2" s="3" t="s">
        <v>100</v>
      </c>
      <c r="B2" s="3" t="s">
        <v>43</v>
      </c>
      <c r="C2" s="4">
        <v>41381</v>
      </c>
      <c r="D2" s="3" t="s">
        <v>264</v>
      </c>
    </row>
    <row r="3" spans="1:6" x14ac:dyDescent="0.3">
      <c r="A3" s="3" t="s">
        <v>246</v>
      </c>
      <c r="B3" s="3" t="s">
        <v>43</v>
      </c>
      <c r="C3" s="4">
        <v>41402</v>
      </c>
      <c r="D3" s="3" t="s">
        <v>264</v>
      </c>
    </row>
    <row r="4" spans="1:6" x14ac:dyDescent="0.3">
      <c r="A4" s="3" t="s">
        <v>53</v>
      </c>
      <c r="B4" s="3" t="s">
        <v>43</v>
      </c>
      <c r="C4" s="4">
        <v>41404</v>
      </c>
      <c r="D4" s="3" t="s">
        <v>264</v>
      </c>
      <c r="E4" s="3" t="s">
        <v>473</v>
      </c>
    </row>
    <row r="5" spans="1:6" x14ac:dyDescent="0.3">
      <c r="A5" s="3" t="s">
        <v>145</v>
      </c>
      <c r="B5" s="3" t="s">
        <v>43</v>
      </c>
      <c r="C5" s="4">
        <v>41438</v>
      </c>
      <c r="D5" s="3" t="s">
        <v>256</v>
      </c>
      <c r="F5" s="3" t="s">
        <v>474</v>
      </c>
    </row>
    <row r="6" spans="1:6" x14ac:dyDescent="0.3">
      <c r="A6" s="3" t="s">
        <v>154</v>
      </c>
      <c r="B6" s="3" t="s">
        <v>43</v>
      </c>
      <c r="C6" s="4">
        <v>41463</v>
      </c>
      <c r="D6" s="3" t="s">
        <v>264</v>
      </c>
      <c r="E6" s="3" t="s">
        <v>473</v>
      </c>
    </row>
    <row r="7" spans="1:6" x14ac:dyDescent="0.3">
      <c r="A7" s="3" t="s">
        <v>180</v>
      </c>
      <c r="B7" s="3" t="s">
        <v>43</v>
      </c>
      <c r="C7" s="4">
        <v>41519</v>
      </c>
      <c r="D7" s="3" t="s">
        <v>264</v>
      </c>
      <c r="E7" s="3" t="s">
        <v>473</v>
      </c>
    </row>
    <row r="8" spans="1:6" x14ac:dyDescent="0.3">
      <c r="A8" s="3" t="s">
        <v>83</v>
      </c>
      <c r="B8" s="3" t="s">
        <v>43</v>
      </c>
      <c r="C8" s="4">
        <v>41526</v>
      </c>
      <c r="D8" s="3" t="s">
        <v>264</v>
      </c>
    </row>
    <row r="9" spans="1:6" x14ac:dyDescent="0.3">
      <c r="A9" s="3" t="s">
        <v>201</v>
      </c>
      <c r="B9" s="3" t="s">
        <v>43</v>
      </c>
      <c r="C9" s="4">
        <v>41675</v>
      </c>
      <c r="D9" s="3" t="s">
        <v>256</v>
      </c>
      <c r="F9" s="3" t="s">
        <v>475</v>
      </c>
    </row>
    <row r="10" spans="1:6" x14ac:dyDescent="0.3">
      <c r="A10" s="3" t="s">
        <v>131</v>
      </c>
      <c r="B10" s="3" t="s">
        <v>43</v>
      </c>
      <c r="C10" s="4">
        <v>41793</v>
      </c>
      <c r="D10" s="3" t="s">
        <v>256</v>
      </c>
      <c r="E10" s="3" t="s">
        <v>346</v>
      </c>
      <c r="F10" s="3" t="s">
        <v>476</v>
      </c>
    </row>
    <row r="11" spans="1:6" x14ac:dyDescent="0.3">
      <c r="A11" s="3" t="s">
        <v>103</v>
      </c>
      <c r="B11" s="3" t="s">
        <v>64</v>
      </c>
      <c r="C11" s="4">
        <v>41810</v>
      </c>
      <c r="D11" s="3" t="s">
        <v>264</v>
      </c>
    </row>
    <row r="12" spans="1:6" x14ac:dyDescent="0.3">
      <c r="A12" s="3" t="s">
        <v>243</v>
      </c>
      <c r="B12" s="3" t="s">
        <v>43</v>
      </c>
      <c r="C12" s="4">
        <v>41815</v>
      </c>
      <c r="D12" s="3" t="s">
        <v>256</v>
      </c>
      <c r="F12" s="3" t="s">
        <v>477</v>
      </c>
    </row>
    <row r="13" spans="1:6" x14ac:dyDescent="0.3">
      <c r="A13" s="3" t="s">
        <v>223</v>
      </c>
      <c r="B13" s="3" t="s">
        <v>64</v>
      </c>
      <c r="C13" s="4">
        <v>41835</v>
      </c>
      <c r="D13" s="3" t="s">
        <v>267</v>
      </c>
      <c r="F13" s="3" t="s">
        <v>393</v>
      </c>
    </row>
    <row r="14" spans="1:6" x14ac:dyDescent="0.3">
      <c r="A14" s="3" t="s">
        <v>102</v>
      </c>
      <c r="B14" s="3" t="s">
        <v>64</v>
      </c>
      <c r="C14" s="4">
        <v>41855</v>
      </c>
      <c r="D14" s="3" t="s">
        <v>256</v>
      </c>
      <c r="F14" s="3" t="s">
        <v>292</v>
      </c>
    </row>
    <row r="15" spans="1:6" x14ac:dyDescent="0.3">
      <c r="A15" s="3" t="s">
        <v>219</v>
      </c>
      <c r="B15" s="3" t="s">
        <v>64</v>
      </c>
      <c r="C15" s="4">
        <v>41887</v>
      </c>
      <c r="D15" s="3" t="s">
        <v>264</v>
      </c>
    </row>
    <row r="16" spans="1:6" x14ac:dyDescent="0.3">
      <c r="A16" s="3" t="s">
        <v>81</v>
      </c>
      <c r="B16" s="3" t="s">
        <v>64</v>
      </c>
      <c r="C16" s="4">
        <v>41899</v>
      </c>
      <c r="D16" s="3" t="s">
        <v>264</v>
      </c>
    </row>
    <row r="17" spans="1:6" x14ac:dyDescent="0.3">
      <c r="A17" s="3" t="s">
        <v>99</v>
      </c>
      <c r="B17" s="3" t="s">
        <v>64</v>
      </c>
      <c r="C17" s="4">
        <v>41936</v>
      </c>
      <c r="D17" s="3" t="s">
        <v>264</v>
      </c>
    </row>
    <row r="18" spans="1:6" x14ac:dyDescent="0.3">
      <c r="A18" s="3" t="s">
        <v>236</v>
      </c>
      <c r="B18" s="3" t="s">
        <v>64</v>
      </c>
      <c r="C18" s="4">
        <v>41956</v>
      </c>
      <c r="D18" s="3" t="s">
        <v>267</v>
      </c>
      <c r="E18" s="3" t="s">
        <v>473</v>
      </c>
      <c r="F18" s="3" t="s">
        <v>393</v>
      </c>
    </row>
    <row r="19" spans="1:6" x14ac:dyDescent="0.3">
      <c r="A19" s="3" t="s">
        <v>227</v>
      </c>
      <c r="B19" s="3" t="s">
        <v>43</v>
      </c>
      <c r="C19" s="4">
        <v>41968</v>
      </c>
      <c r="D19" s="3" t="s">
        <v>264</v>
      </c>
      <c r="F19" s="3" t="s">
        <v>478</v>
      </c>
    </row>
    <row r="20" spans="1:6" x14ac:dyDescent="0.3">
      <c r="A20" s="3" t="s">
        <v>228</v>
      </c>
      <c r="B20" s="3" t="s">
        <v>43</v>
      </c>
      <c r="C20" s="4">
        <v>41995</v>
      </c>
      <c r="D20" s="3" t="s">
        <v>256</v>
      </c>
      <c r="E20" s="3" t="s">
        <v>479</v>
      </c>
      <c r="F20" s="3" t="s">
        <v>480</v>
      </c>
    </row>
    <row r="21" spans="1:6" x14ac:dyDescent="0.3">
      <c r="A21" s="3" t="s">
        <v>218</v>
      </c>
      <c r="B21" s="3" t="s">
        <v>43</v>
      </c>
      <c r="C21" s="4">
        <v>42016</v>
      </c>
      <c r="D21" s="3" t="s">
        <v>264</v>
      </c>
    </row>
    <row r="22" spans="1:6" x14ac:dyDescent="0.3">
      <c r="A22" s="3" t="s">
        <v>116</v>
      </c>
      <c r="B22" s="3" t="s">
        <v>43</v>
      </c>
      <c r="C22" s="4">
        <v>42018</v>
      </c>
      <c r="D22" s="3" t="s">
        <v>256</v>
      </c>
      <c r="E22" s="3" t="s">
        <v>268</v>
      </c>
      <c r="F22" s="3" t="s">
        <v>481</v>
      </c>
    </row>
    <row r="23" spans="1:6" x14ac:dyDescent="0.3">
      <c r="A23" s="3" t="s">
        <v>151</v>
      </c>
      <c r="B23" s="3" t="s">
        <v>43</v>
      </c>
      <c r="C23" s="4">
        <v>42020</v>
      </c>
      <c r="D23" s="3" t="s">
        <v>264</v>
      </c>
      <c r="E23" s="3" t="s">
        <v>479</v>
      </c>
    </row>
    <row r="24" spans="1:6" x14ac:dyDescent="0.3">
      <c r="A24" s="3" t="s">
        <v>86</v>
      </c>
      <c r="B24" s="3" t="s">
        <v>43</v>
      </c>
      <c r="C24" s="4">
        <v>42031</v>
      </c>
      <c r="D24" s="3" t="s">
        <v>264</v>
      </c>
    </row>
    <row r="25" spans="1:6" x14ac:dyDescent="0.3">
      <c r="A25" s="3" t="s">
        <v>134</v>
      </c>
      <c r="B25" s="3" t="s">
        <v>43</v>
      </c>
      <c r="C25" s="4">
        <v>42034</v>
      </c>
      <c r="D25" s="3" t="s">
        <v>256</v>
      </c>
      <c r="F25" s="3" t="s">
        <v>482</v>
      </c>
    </row>
    <row r="26" spans="1:6" x14ac:dyDescent="0.3">
      <c r="A26" s="3" t="s">
        <v>123</v>
      </c>
      <c r="B26" s="3" t="s">
        <v>64</v>
      </c>
      <c r="C26" s="4">
        <v>42040</v>
      </c>
      <c r="D26" s="3" t="s">
        <v>285</v>
      </c>
      <c r="E26" s="3" t="s">
        <v>473</v>
      </c>
      <c r="F26" s="3" t="s">
        <v>483</v>
      </c>
    </row>
    <row r="27" spans="1:6" x14ac:dyDescent="0.3">
      <c r="A27" s="3" t="s">
        <v>153</v>
      </c>
      <c r="B27" s="3" t="s">
        <v>43</v>
      </c>
      <c r="C27" s="4">
        <v>42055</v>
      </c>
      <c r="D27" s="3" t="s">
        <v>256</v>
      </c>
      <c r="E27" s="3" t="s">
        <v>346</v>
      </c>
      <c r="F27" s="3" t="s">
        <v>484</v>
      </c>
    </row>
    <row r="28" spans="1:6" x14ac:dyDescent="0.3">
      <c r="A28" s="3" t="s">
        <v>186</v>
      </c>
      <c r="B28" s="3" t="s">
        <v>43</v>
      </c>
      <c r="C28" s="4">
        <v>42062</v>
      </c>
      <c r="D28" s="3" t="s">
        <v>264</v>
      </c>
    </row>
    <row r="29" spans="1:6" x14ac:dyDescent="0.3">
      <c r="A29" s="3" t="s">
        <v>174</v>
      </c>
      <c r="B29" s="3" t="s">
        <v>64</v>
      </c>
      <c r="C29" s="4">
        <v>42062</v>
      </c>
      <c r="D29" s="3" t="s">
        <v>264</v>
      </c>
      <c r="E29" s="3" t="s">
        <v>346</v>
      </c>
    </row>
    <row r="30" spans="1:6" x14ac:dyDescent="0.3">
      <c r="A30" s="3" t="s">
        <v>251</v>
      </c>
      <c r="B30" s="3" t="s">
        <v>64</v>
      </c>
      <c r="C30" s="4">
        <v>42065</v>
      </c>
      <c r="D30" s="3" t="s">
        <v>267</v>
      </c>
      <c r="F30" s="3" t="s">
        <v>485</v>
      </c>
    </row>
    <row r="31" spans="1:6" x14ac:dyDescent="0.3">
      <c r="A31" s="3" t="s">
        <v>249</v>
      </c>
      <c r="B31" s="3" t="s">
        <v>43</v>
      </c>
      <c r="C31" s="4">
        <v>42069</v>
      </c>
      <c r="D31" s="3" t="s">
        <v>264</v>
      </c>
    </row>
    <row r="32" spans="1:6" x14ac:dyDescent="0.3">
      <c r="A32" s="3" t="s">
        <v>118</v>
      </c>
      <c r="B32" s="3" t="s">
        <v>64</v>
      </c>
      <c r="C32" s="4">
        <v>42069</v>
      </c>
      <c r="D32" s="3" t="s">
        <v>264</v>
      </c>
    </row>
    <row r="33" spans="1:6" x14ac:dyDescent="0.3">
      <c r="A33" s="3" t="s">
        <v>76</v>
      </c>
      <c r="B33" s="3" t="s">
        <v>64</v>
      </c>
      <c r="C33" s="4">
        <v>42076</v>
      </c>
      <c r="D33" s="3" t="s">
        <v>264</v>
      </c>
    </row>
    <row r="34" spans="1:6" x14ac:dyDescent="0.3">
      <c r="A34" s="3" t="s">
        <v>69</v>
      </c>
      <c r="B34" s="3" t="s">
        <v>43</v>
      </c>
      <c r="C34" s="4">
        <v>42088</v>
      </c>
      <c r="D34" s="3" t="s">
        <v>264</v>
      </c>
      <c r="E34" s="3" t="s">
        <v>346</v>
      </c>
    </row>
    <row r="35" spans="1:6" x14ac:dyDescent="0.3">
      <c r="A35" s="3" t="s">
        <v>108</v>
      </c>
      <c r="B35" s="3" t="s">
        <v>64</v>
      </c>
      <c r="C35" s="4">
        <v>42088</v>
      </c>
      <c r="D35" s="3" t="s">
        <v>264</v>
      </c>
    </row>
    <row r="36" spans="1:6" x14ac:dyDescent="0.3">
      <c r="A36" s="3" t="s">
        <v>143</v>
      </c>
      <c r="B36" s="3" t="s">
        <v>43</v>
      </c>
      <c r="C36" s="4">
        <v>42095</v>
      </c>
      <c r="D36" s="3" t="s">
        <v>267</v>
      </c>
      <c r="E36" s="3" t="s">
        <v>473</v>
      </c>
      <c r="F36" s="3" t="s">
        <v>486</v>
      </c>
    </row>
    <row r="37" spans="1:6" x14ac:dyDescent="0.3">
      <c r="A37" s="3" t="s">
        <v>203</v>
      </c>
      <c r="B37" s="3" t="s">
        <v>43</v>
      </c>
      <c r="C37" s="4">
        <v>42101</v>
      </c>
      <c r="D37" s="3" t="s">
        <v>285</v>
      </c>
      <c r="E37" s="3" t="s">
        <v>473</v>
      </c>
      <c r="F37" s="3" t="s">
        <v>486</v>
      </c>
    </row>
    <row r="38" spans="1:6" x14ac:dyDescent="0.3">
      <c r="A38" s="3" t="s">
        <v>196</v>
      </c>
      <c r="B38" s="3" t="s">
        <v>43</v>
      </c>
      <c r="C38" s="4">
        <v>42104</v>
      </c>
      <c r="D38" s="3" t="s">
        <v>264</v>
      </c>
    </row>
    <row r="39" spans="1:6" x14ac:dyDescent="0.3">
      <c r="A39" s="3" t="s">
        <v>95</v>
      </c>
      <c r="B39" s="3" t="s">
        <v>64</v>
      </c>
      <c r="C39" s="4">
        <v>42117</v>
      </c>
      <c r="D39" s="3" t="s">
        <v>264</v>
      </c>
      <c r="E39" s="3" t="s">
        <v>324</v>
      </c>
    </row>
    <row r="40" spans="1:6" x14ac:dyDescent="0.3">
      <c r="A40" s="3" t="s">
        <v>63</v>
      </c>
      <c r="B40" s="3" t="s">
        <v>64</v>
      </c>
      <c r="C40" s="4">
        <v>42123</v>
      </c>
      <c r="D40" s="3" t="s">
        <v>256</v>
      </c>
      <c r="E40" s="3" t="s">
        <v>487</v>
      </c>
      <c r="F40" s="3" t="s">
        <v>488</v>
      </c>
    </row>
    <row r="41" spans="1:6" x14ac:dyDescent="0.3">
      <c r="A41" s="3" t="s">
        <v>115</v>
      </c>
      <c r="B41" s="3" t="s">
        <v>64</v>
      </c>
      <c r="C41" s="4">
        <v>42124</v>
      </c>
      <c r="D41" s="3" t="s">
        <v>264</v>
      </c>
    </row>
    <row r="42" spans="1:6" x14ac:dyDescent="0.3">
      <c r="A42" s="3" t="s">
        <v>127</v>
      </c>
      <c r="B42" s="3" t="s">
        <v>43</v>
      </c>
      <c r="C42" s="4">
        <v>42125</v>
      </c>
      <c r="D42" s="3" t="s">
        <v>285</v>
      </c>
      <c r="F42" s="3" t="s">
        <v>489</v>
      </c>
    </row>
    <row r="43" spans="1:6" x14ac:dyDescent="0.3">
      <c r="A43" s="3" t="s">
        <v>245</v>
      </c>
      <c r="B43" s="3" t="s">
        <v>64</v>
      </c>
      <c r="C43" s="4">
        <v>42125</v>
      </c>
      <c r="D43" s="3" t="s">
        <v>267</v>
      </c>
      <c r="E43" s="3" t="s">
        <v>346</v>
      </c>
      <c r="F43" s="3" t="s">
        <v>328</v>
      </c>
    </row>
    <row r="44" spans="1:6" x14ac:dyDescent="0.3">
      <c r="A44" s="3" t="s">
        <v>162</v>
      </c>
      <c r="B44" s="3" t="s">
        <v>43</v>
      </c>
      <c r="C44" s="4">
        <v>42131</v>
      </c>
      <c r="D44" s="3" t="s">
        <v>264</v>
      </c>
    </row>
    <row r="45" spans="1:6" x14ac:dyDescent="0.3">
      <c r="A45" s="3" t="s">
        <v>150</v>
      </c>
      <c r="B45" s="3" t="s">
        <v>64</v>
      </c>
      <c r="C45" s="4">
        <v>42131</v>
      </c>
      <c r="D45" s="3" t="s">
        <v>264</v>
      </c>
    </row>
    <row r="46" spans="1:6" x14ac:dyDescent="0.3">
      <c r="A46" s="3" t="s">
        <v>230</v>
      </c>
      <c r="B46" s="3" t="s">
        <v>43</v>
      </c>
      <c r="C46" s="4">
        <v>42139</v>
      </c>
      <c r="D46" s="3" t="s">
        <v>267</v>
      </c>
      <c r="F46" s="3" t="s">
        <v>393</v>
      </c>
    </row>
    <row r="47" spans="1:6" x14ac:dyDescent="0.3">
      <c r="A47" s="3" t="s">
        <v>141</v>
      </c>
      <c r="B47" s="3" t="s">
        <v>43</v>
      </c>
      <c r="C47" s="4">
        <v>42142</v>
      </c>
      <c r="D47" s="3" t="s">
        <v>267</v>
      </c>
      <c r="E47" s="3" t="s">
        <v>490</v>
      </c>
      <c r="F47" s="3" t="s">
        <v>491</v>
      </c>
    </row>
    <row r="48" spans="1:6" x14ac:dyDescent="0.3">
      <c r="A48" s="3" t="s">
        <v>237</v>
      </c>
      <c r="B48" s="3" t="s">
        <v>43</v>
      </c>
      <c r="C48" s="4">
        <v>42145</v>
      </c>
      <c r="D48" s="3" t="s">
        <v>264</v>
      </c>
    </row>
    <row r="49" spans="1:6" x14ac:dyDescent="0.3">
      <c r="A49" s="3" t="s">
        <v>209</v>
      </c>
      <c r="B49" s="3" t="s">
        <v>64</v>
      </c>
      <c r="C49" s="4">
        <v>42150</v>
      </c>
      <c r="D49" s="3" t="s">
        <v>256</v>
      </c>
      <c r="E49" s="3" t="s">
        <v>286</v>
      </c>
      <c r="F49" s="3" t="s">
        <v>492</v>
      </c>
    </row>
    <row r="50" spans="1:6" x14ac:dyDescent="0.3">
      <c r="A50" s="3" t="s">
        <v>132</v>
      </c>
      <c r="B50" s="3" t="s">
        <v>43</v>
      </c>
      <c r="C50" s="4">
        <v>42152</v>
      </c>
      <c r="D50" s="3" t="s">
        <v>264</v>
      </c>
      <c r="E50" s="3" t="s">
        <v>493</v>
      </c>
    </row>
    <row r="51" spans="1:6" x14ac:dyDescent="0.3">
      <c r="A51" s="3" t="s">
        <v>241</v>
      </c>
      <c r="B51" s="3" t="s">
        <v>43</v>
      </c>
      <c r="C51" s="4">
        <v>42153</v>
      </c>
      <c r="D51" s="3" t="s">
        <v>264</v>
      </c>
      <c r="E51" s="3" t="s">
        <v>494</v>
      </c>
    </row>
    <row r="52" spans="1:6" x14ac:dyDescent="0.3">
      <c r="A52" s="3" t="s">
        <v>146</v>
      </c>
      <c r="B52" s="3" t="s">
        <v>64</v>
      </c>
      <c r="C52" s="4">
        <v>42160</v>
      </c>
      <c r="D52" s="3" t="s">
        <v>267</v>
      </c>
      <c r="F52" s="3" t="s">
        <v>393</v>
      </c>
    </row>
    <row r="53" spans="1:6" x14ac:dyDescent="0.3">
      <c r="A53" s="3" t="s">
        <v>136</v>
      </c>
      <c r="B53" s="3" t="s">
        <v>64</v>
      </c>
      <c r="C53" s="4">
        <v>42165</v>
      </c>
      <c r="D53" s="3" t="s">
        <v>264</v>
      </c>
      <c r="E53" s="3" t="s">
        <v>346</v>
      </c>
    </row>
    <row r="54" spans="1:6" x14ac:dyDescent="0.3">
      <c r="A54" s="3" t="s">
        <v>211</v>
      </c>
      <c r="B54" s="3" t="s">
        <v>43</v>
      </c>
      <c r="C54" s="4">
        <v>42167</v>
      </c>
      <c r="D54" s="3" t="s">
        <v>285</v>
      </c>
      <c r="E54" s="3" t="s">
        <v>274</v>
      </c>
      <c r="F54" s="3" t="s">
        <v>489</v>
      </c>
    </row>
    <row r="55" spans="1:6" x14ac:dyDescent="0.3">
      <c r="A55" s="3" t="s">
        <v>194</v>
      </c>
      <c r="B55" s="3" t="s">
        <v>64</v>
      </c>
      <c r="C55" s="4">
        <v>42167</v>
      </c>
      <c r="D55" s="3" t="s">
        <v>264</v>
      </c>
    </row>
    <row r="56" spans="1:6" x14ac:dyDescent="0.3">
      <c r="A56" s="3" t="s">
        <v>178</v>
      </c>
      <c r="B56" s="3" t="s">
        <v>43</v>
      </c>
      <c r="C56" s="4">
        <v>42170</v>
      </c>
      <c r="D56" s="3" t="s">
        <v>256</v>
      </c>
      <c r="F56" s="3" t="s">
        <v>292</v>
      </c>
    </row>
    <row r="57" spans="1:6" x14ac:dyDescent="0.3">
      <c r="A57" s="3" t="s">
        <v>204</v>
      </c>
      <c r="B57" s="3" t="s">
        <v>43</v>
      </c>
      <c r="C57" s="4">
        <v>42174</v>
      </c>
      <c r="D57" s="3" t="s">
        <v>264</v>
      </c>
      <c r="E57" s="3" t="s">
        <v>268</v>
      </c>
    </row>
    <row r="58" spans="1:6" x14ac:dyDescent="0.3">
      <c r="A58" s="3" t="s">
        <v>199</v>
      </c>
      <c r="B58" s="3" t="s">
        <v>43</v>
      </c>
      <c r="C58" s="4">
        <v>42177</v>
      </c>
      <c r="D58" s="3" t="s">
        <v>264</v>
      </c>
      <c r="E58" s="3" t="s">
        <v>268</v>
      </c>
      <c r="F58" s="3" t="s">
        <v>495</v>
      </c>
    </row>
    <row r="59" spans="1:6" x14ac:dyDescent="0.3">
      <c r="A59" s="3" t="s">
        <v>191</v>
      </c>
      <c r="B59" s="3" t="s">
        <v>43</v>
      </c>
      <c r="C59" s="4">
        <v>42178</v>
      </c>
      <c r="D59" s="3" t="s">
        <v>264</v>
      </c>
      <c r="E59" s="3" t="s">
        <v>346</v>
      </c>
      <c r="F59" s="3" t="s">
        <v>495</v>
      </c>
    </row>
    <row r="60" spans="1:6" x14ac:dyDescent="0.3">
      <c r="A60" s="3" t="s">
        <v>68</v>
      </c>
      <c r="B60" s="3" t="s">
        <v>43</v>
      </c>
      <c r="C60" s="4">
        <v>42191</v>
      </c>
      <c r="D60" s="3" t="s">
        <v>264</v>
      </c>
      <c r="F60" s="3" t="s">
        <v>495</v>
      </c>
    </row>
    <row r="61" spans="1:6" x14ac:dyDescent="0.3">
      <c r="A61" s="3" t="s">
        <v>125</v>
      </c>
      <c r="B61" s="3" t="s">
        <v>64</v>
      </c>
      <c r="C61" s="4">
        <v>42214</v>
      </c>
      <c r="D61" s="3" t="s">
        <v>264</v>
      </c>
    </row>
    <row r="62" spans="1:6" x14ac:dyDescent="0.3">
      <c r="A62" s="3" t="s">
        <v>187</v>
      </c>
      <c r="B62" s="3" t="s">
        <v>43</v>
      </c>
      <c r="C62" s="4">
        <v>42215</v>
      </c>
      <c r="D62" s="3" t="s">
        <v>264</v>
      </c>
      <c r="E62" s="3" t="s">
        <v>346</v>
      </c>
    </row>
    <row r="63" spans="1:6" x14ac:dyDescent="0.3">
      <c r="A63" s="3" t="s">
        <v>42</v>
      </c>
      <c r="B63" s="3" t="s">
        <v>43</v>
      </c>
      <c r="C63" s="4">
        <v>42216</v>
      </c>
      <c r="D63" s="3" t="s">
        <v>264</v>
      </c>
      <c r="E63" s="3" t="s">
        <v>324</v>
      </c>
    </row>
    <row r="64" spans="1:6" x14ac:dyDescent="0.3">
      <c r="A64" s="3" t="s">
        <v>239</v>
      </c>
      <c r="B64" s="3" t="s">
        <v>64</v>
      </c>
      <c r="C64" s="4">
        <v>42216</v>
      </c>
      <c r="D64" s="3" t="s">
        <v>264</v>
      </c>
      <c r="E64" s="3" t="s">
        <v>343</v>
      </c>
    </row>
    <row r="65" spans="1:6" x14ac:dyDescent="0.3">
      <c r="A65" s="3" t="s">
        <v>157</v>
      </c>
      <c r="B65" s="3" t="s">
        <v>64</v>
      </c>
      <c r="C65" s="4">
        <v>42223</v>
      </c>
      <c r="D65" s="3" t="s">
        <v>267</v>
      </c>
      <c r="E65" s="3" t="s">
        <v>286</v>
      </c>
      <c r="F65" s="3" t="s">
        <v>393</v>
      </c>
    </row>
    <row r="66" spans="1:6" x14ac:dyDescent="0.3">
      <c r="A66" s="3" t="s">
        <v>121</v>
      </c>
      <c r="B66" s="3" t="s">
        <v>43</v>
      </c>
      <c r="C66" s="4">
        <v>42226</v>
      </c>
      <c r="D66" s="3" t="s">
        <v>264</v>
      </c>
      <c r="E66" s="3" t="s">
        <v>346</v>
      </c>
    </row>
    <row r="67" spans="1:6" x14ac:dyDescent="0.3">
      <c r="A67" s="3" t="s">
        <v>170</v>
      </c>
      <c r="B67" s="3" t="s">
        <v>64</v>
      </c>
      <c r="C67" s="4">
        <v>42227</v>
      </c>
      <c r="D67" s="3" t="s">
        <v>264</v>
      </c>
      <c r="F67" s="3" t="s">
        <v>496</v>
      </c>
    </row>
    <row r="68" spans="1:6" x14ac:dyDescent="0.3">
      <c r="A68" s="3" t="s">
        <v>240</v>
      </c>
      <c r="B68" s="3" t="s">
        <v>64</v>
      </c>
      <c r="C68" s="4">
        <v>42235</v>
      </c>
      <c r="D68" s="3" t="s">
        <v>264</v>
      </c>
      <c r="F68" s="3" t="s">
        <v>497</v>
      </c>
    </row>
    <row r="69" spans="1:6" x14ac:dyDescent="0.3">
      <c r="A69" s="3" t="s">
        <v>161</v>
      </c>
      <c r="B69" s="3" t="s">
        <v>43</v>
      </c>
      <c r="C69" s="4">
        <v>42236</v>
      </c>
      <c r="D69" s="3" t="s">
        <v>264</v>
      </c>
      <c r="E69" s="3" t="s">
        <v>473</v>
      </c>
    </row>
    <row r="70" spans="1:6" x14ac:dyDescent="0.3">
      <c r="A70" s="3" t="s">
        <v>109</v>
      </c>
      <c r="B70" s="3" t="s">
        <v>64</v>
      </c>
      <c r="C70" s="4">
        <v>42236</v>
      </c>
      <c r="D70" s="3" t="s">
        <v>264</v>
      </c>
      <c r="F70" s="3" t="s">
        <v>497</v>
      </c>
    </row>
    <row r="71" spans="1:6" x14ac:dyDescent="0.3">
      <c r="A71" s="3" t="s">
        <v>248</v>
      </c>
      <c r="B71" s="3" t="s">
        <v>64</v>
      </c>
      <c r="C71" s="4">
        <v>42237</v>
      </c>
      <c r="D71" s="3" t="s">
        <v>267</v>
      </c>
      <c r="F71" s="3" t="s">
        <v>393</v>
      </c>
    </row>
    <row r="72" spans="1:6" x14ac:dyDescent="0.3">
      <c r="A72" s="3" t="s">
        <v>202</v>
      </c>
      <c r="B72" s="3" t="s">
        <v>43</v>
      </c>
      <c r="C72" s="4">
        <v>42249</v>
      </c>
      <c r="D72" s="3" t="s">
        <v>285</v>
      </c>
      <c r="E72" s="3" t="s">
        <v>473</v>
      </c>
      <c r="F72" s="3" t="s">
        <v>483</v>
      </c>
    </row>
    <row r="73" spans="1:6" x14ac:dyDescent="0.3">
      <c r="A73" s="3" t="s">
        <v>212</v>
      </c>
      <c r="B73" s="3" t="s">
        <v>64</v>
      </c>
      <c r="C73" s="4">
        <v>42251</v>
      </c>
      <c r="D73" s="3" t="s">
        <v>285</v>
      </c>
      <c r="E73" s="3" t="s">
        <v>346</v>
      </c>
      <c r="F73" s="3" t="s">
        <v>498</v>
      </c>
    </row>
    <row r="74" spans="1:6" x14ac:dyDescent="0.3">
      <c r="A74" s="3" t="s">
        <v>106</v>
      </c>
      <c r="B74" s="3" t="s">
        <v>64</v>
      </c>
      <c r="C74" s="4">
        <v>42257</v>
      </c>
      <c r="D74" s="3" t="s">
        <v>285</v>
      </c>
      <c r="E74" s="3" t="s">
        <v>324</v>
      </c>
      <c r="F74" s="3" t="s">
        <v>499</v>
      </c>
    </row>
    <row r="75" spans="1:6" x14ac:dyDescent="0.3">
      <c r="A75" s="3" t="s">
        <v>62</v>
      </c>
      <c r="B75" s="3" t="s">
        <v>43</v>
      </c>
      <c r="C75" s="4">
        <v>42258</v>
      </c>
      <c r="D75" s="3" t="s">
        <v>264</v>
      </c>
    </row>
    <row r="76" spans="1:6" x14ac:dyDescent="0.3">
      <c r="A76" s="3" t="s">
        <v>172</v>
      </c>
      <c r="B76" s="3" t="s">
        <v>64</v>
      </c>
      <c r="C76" s="4">
        <v>42258</v>
      </c>
      <c r="D76" s="3" t="s">
        <v>267</v>
      </c>
      <c r="E76" s="3" t="s">
        <v>324</v>
      </c>
      <c r="F76" s="3" t="s">
        <v>500</v>
      </c>
    </row>
    <row r="77" spans="1:6" x14ac:dyDescent="0.3">
      <c r="A77" s="3" t="s">
        <v>234</v>
      </c>
      <c r="B77" s="3" t="s">
        <v>43</v>
      </c>
      <c r="C77" s="4">
        <v>42261</v>
      </c>
      <c r="D77" s="3" t="s">
        <v>267</v>
      </c>
      <c r="E77" s="3" t="s">
        <v>346</v>
      </c>
      <c r="F77" s="3" t="s">
        <v>287</v>
      </c>
    </row>
    <row r="78" spans="1:6" x14ac:dyDescent="0.3">
      <c r="A78" s="3" t="s">
        <v>176</v>
      </c>
      <c r="B78" s="3" t="s">
        <v>64</v>
      </c>
      <c r="C78" s="4">
        <v>42272</v>
      </c>
      <c r="D78" s="3" t="s">
        <v>264</v>
      </c>
    </row>
    <row r="79" spans="1:6" x14ac:dyDescent="0.3">
      <c r="A79" s="3" t="s">
        <v>247</v>
      </c>
      <c r="B79" s="3" t="s">
        <v>64</v>
      </c>
      <c r="C79" s="4">
        <v>42275</v>
      </c>
      <c r="D79" s="3" t="s">
        <v>264</v>
      </c>
    </row>
    <row r="80" spans="1:6" x14ac:dyDescent="0.3">
      <c r="A80" s="3" t="s">
        <v>140</v>
      </c>
      <c r="B80" s="3" t="s">
        <v>64</v>
      </c>
      <c r="C80" s="4">
        <v>42277</v>
      </c>
      <c r="D80" s="3" t="s">
        <v>264</v>
      </c>
      <c r="E80" s="3" t="s">
        <v>346</v>
      </c>
    </row>
    <row r="81" spans="1:6" x14ac:dyDescent="0.3">
      <c r="A81" s="3" t="s">
        <v>188</v>
      </c>
      <c r="B81" s="3" t="s">
        <v>64</v>
      </c>
      <c r="C81" s="4">
        <v>42278</v>
      </c>
      <c r="D81" s="3" t="s">
        <v>285</v>
      </c>
      <c r="F81" s="3" t="s">
        <v>489</v>
      </c>
    </row>
    <row r="82" spans="1:6" x14ac:dyDescent="0.3">
      <c r="A82" s="3" t="s">
        <v>119</v>
      </c>
      <c r="B82" s="3" t="s">
        <v>64</v>
      </c>
      <c r="C82" s="4">
        <v>42279</v>
      </c>
      <c r="D82" s="3" t="s">
        <v>267</v>
      </c>
      <c r="E82" s="3" t="s">
        <v>346</v>
      </c>
      <c r="F82" s="3" t="s">
        <v>371</v>
      </c>
    </row>
    <row r="83" spans="1:6" x14ac:dyDescent="0.3">
      <c r="A83" s="3" t="s">
        <v>181</v>
      </c>
      <c r="B83" s="3" t="s">
        <v>43</v>
      </c>
      <c r="C83" s="4">
        <v>42286</v>
      </c>
      <c r="D83" s="3" t="s">
        <v>264</v>
      </c>
    </row>
    <row r="84" spans="1:6" x14ac:dyDescent="0.3">
      <c r="A84" s="3" t="s">
        <v>221</v>
      </c>
      <c r="B84" s="3" t="s">
        <v>64</v>
      </c>
      <c r="C84" s="4">
        <v>42286</v>
      </c>
      <c r="D84" s="3" t="s">
        <v>267</v>
      </c>
      <c r="E84" s="3" t="s">
        <v>343</v>
      </c>
      <c r="F84" s="3" t="s">
        <v>501</v>
      </c>
    </row>
    <row r="85" spans="1:6" x14ac:dyDescent="0.3">
      <c r="A85" s="3" t="s">
        <v>184</v>
      </c>
      <c r="B85" s="3" t="s">
        <v>64</v>
      </c>
      <c r="C85" s="4">
        <v>42289</v>
      </c>
      <c r="D85" s="3" t="s">
        <v>264</v>
      </c>
      <c r="E85" s="3" t="s">
        <v>324</v>
      </c>
      <c r="F85" s="3" t="s">
        <v>502</v>
      </c>
    </row>
    <row r="86" spans="1:6" x14ac:dyDescent="0.3">
      <c r="A86" s="3" t="s">
        <v>192</v>
      </c>
      <c r="B86" s="3" t="s">
        <v>64</v>
      </c>
      <c r="C86" s="4">
        <v>42296</v>
      </c>
      <c r="D86" s="3" t="s">
        <v>267</v>
      </c>
      <c r="E86" s="3" t="s">
        <v>473</v>
      </c>
      <c r="F86" s="3" t="s">
        <v>489</v>
      </c>
    </row>
    <row r="87" spans="1:6" x14ac:dyDescent="0.3">
      <c r="A87" s="3" t="s">
        <v>110</v>
      </c>
      <c r="B87" s="3" t="s">
        <v>43</v>
      </c>
      <c r="C87" s="4">
        <v>42298</v>
      </c>
      <c r="D87" s="3" t="s">
        <v>264</v>
      </c>
    </row>
    <row r="88" spans="1:6" x14ac:dyDescent="0.3">
      <c r="A88" s="3" t="s">
        <v>70</v>
      </c>
      <c r="B88" s="3" t="s">
        <v>64</v>
      </c>
      <c r="C88" s="4">
        <v>42299</v>
      </c>
      <c r="D88" s="3" t="s">
        <v>256</v>
      </c>
      <c r="E88" s="3" t="s">
        <v>503</v>
      </c>
      <c r="F88" s="3" t="s">
        <v>292</v>
      </c>
    </row>
    <row r="89" spans="1:6" x14ac:dyDescent="0.3">
      <c r="A89" s="3" t="s">
        <v>189</v>
      </c>
      <c r="B89" s="3" t="s">
        <v>43</v>
      </c>
      <c r="C89" s="4">
        <v>42303</v>
      </c>
      <c r="D89" s="3" t="s">
        <v>264</v>
      </c>
      <c r="E89" s="3" t="s">
        <v>324</v>
      </c>
    </row>
    <row r="90" spans="1:6" x14ac:dyDescent="0.3">
      <c r="A90" s="3" t="s">
        <v>205</v>
      </c>
      <c r="B90" s="3" t="s">
        <v>64</v>
      </c>
      <c r="C90" s="4">
        <v>42310</v>
      </c>
      <c r="D90" s="3" t="s">
        <v>264</v>
      </c>
    </row>
    <row r="91" spans="1:6" x14ac:dyDescent="0.3">
      <c r="A91" s="3" t="s">
        <v>94</v>
      </c>
      <c r="B91" s="3" t="s">
        <v>43</v>
      </c>
      <c r="C91" s="4">
        <v>42312</v>
      </c>
      <c r="D91" s="3" t="s">
        <v>264</v>
      </c>
      <c r="E91" s="3" t="s">
        <v>504</v>
      </c>
    </row>
    <row r="92" spans="1:6" x14ac:dyDescent="0.3">
      <c r="A92" s="3" t="s">
        <v>214</v>
      </c>
      <c r="B92" s="3" t="s">
        <v>43</v>
      </c>
      <c r="C92" s="4">
        <v>42314</v>
      </c>
      <c r="D92" s="3" t="s">
        <v>264</v>
      </c>
      <c r="E92" s="3" t="s">
        <v>493</v>
      </c>
    </row>
    <row r="93" spans="1:6" x14ac:dyDescent="0.3">
      <c r="A93" s="3" t="s">
        <v>113</v>
      </c>
      <c r="B93" s="3" t="s">
        <v>64</v>
      </c>
      <c r="C93" s="4">
        <v>42319</v>
      </c>
      <c r="D93" s="3" t="s">
        <v>264</v>
      </c>
      <c r="E93" s="3" t="s">
        <v>493</v>
      </c>
      <c r="F93" s="3" t="s">
        <v>495</v>
      </c>
    </row>
    <row r="94" spans="1:6" x14ac:dyDescent="0.3">
      <c r="A94" s="3" t="s">
        <v>159</v>
      </c>
      <c r="B94" s="3" t="s">
        <v>43</v>
      </c>
      <c r="C94" s="4">
        <v>42324</v>
      </c>
      <c r="D94" s="3" t="s">
        <v>264</v>
      </c>
      <c r="E94" s="3" t="s">
        <v>274</v>
      </c>
    </row>
    <row r="95" spans="1:6" x14ac:dyDescent="0.3">
      <c r="A95" s="3" t="s">
        <v>97</v>
      </c>
      <c r="B95" s="3" t="s">
        <v>64</v>
      </c>
      <c r="C95" s="4">
        <v>42327</v>
      </c>
      <c r="D95" s="3" t="s">
        <v>264</v>
      </c>
      <c r="F95" s="3" t="s">
        <v>497</v>
      </c>
    </row>
    <row r="96" spans="1:6" x14ac:dyDescent="0.3">
      <c r="A96" s="3" t="s">
        <v>57</v>
      </c>
      <c r="B96" s="3" t="s">
        <v>43</v>
      </c>
      <c r="C96" s="4">
        <v>42333</v>
      </c>
      <c r="D96" s="3" t="s">
        <v>267</v>
      </c>
      <c r="E96" s="3" t="s">
        <v>493</v>
      </c>
      <c r="F96" s="3" t="s">
        <v>287</v>
      </c>
    </row>
    <row r="97" spans="1:6" x14ac:dyDescent="0.3">
      <c r="A97" s="3" t="s">
        <v>177</v>
      </c>
      <c r="B97" s="3" t="s">
        <v>43</v>
      </c>
      <c r="C97" s="4">
        <v>42338</v>
      </c>
      <c r="D97" s="3" t="s">
        <v>285</v>
      </c>
      <c r="E97" s="3" t="s">
        <v>493</v>
      </c>
      <c r="F97" s="3" t="s">
        <v>505</v>
      </c>
    </row>
    <row r="98" spans="1:6" x14ac:dyDescent="0.3">
      <c r="A98" s="3" t="s">
        <v>89</v>
      </c>
      <c r="B98" s="3" t="s">
        <v>64</v>
      </c>
      <c r="C98" s="4">
        <v>42342</v>
      </c>
      <c r="D98" s="3" t="s">
        <v>267</v>
      </c>
      <c r="E98" s="3" t="s">
        <v>506</v>
      </c>
      <c r="F98" s="3" t="s">
        <v>507</v>
      </c>
    </row>
    <row r="99" spans="1:6" x14ac:dyDescent="0.3">
      <c r="A99" s="3" t="s">
        <v>98</v>
      </c>
      <c r="B99" s="3" t="s">
        <v>64</v>
      </c>
      <c r="C99" s="4">
        <v>42346</v>
      </c>
      <c r="D99" s="3" t="s">
        <v>267</v>
      </c>
      <c r="F99" s="3" t="s">
        <v>287</v>
      </c>
    </row>
    <row r="100" spans="1:6" x14ac:dyDescent="0.3">
      <c r="A100" s="3" t="s">
        <v>73</v>
      </c>
      <c r="B100" s="3" t="s">
        <v>43</v>
      </c>
      <c r="C100" s="4">
        <v>42348</v>
      </c>
      <c r="D100" s="3" t="s">
        <v>264</v>
      </c>
      <c r="E100" s="3" t="s">
        <v>286</v>
      </c>
    </row>
    <row r="101" spans="1:6" x14ac:dyDescent="0.3">
      <c r="A101" s="3" t="s">
        <v>129</v>
      </c>
      <c r="B101" s="3" t="s">
        <v>43</v>
      </c>
      <c r="C101" s="4">
        <v>42349</v>
      </c>
      <c r="D101" s="3" t="s">
        <v>256</v>
      </c>
      <c r="E101" s="3" t="s">
        <v>296</v>
      </c>
      <c r="F101" s="3" t="s">
        <v>292</v>
      </c>
    </row>
    <row r="102" spans="1:6" x14ac:dyDescent="0.3">
      <c r="A102" s="3" t="s">
        <v>171</v>
      </c>
      <c r="B102" s="3" t="s">
        <v>43</v>
      </c>
      <c r="C102" s="4">
        <v>42356</v>
      </c>
      <c r="D102" s="3" t="s">
        <v>256</v>
      </c>
      <c r="E102" s="3" t="s">
        <v>508</v>
      </c>
      <c r="F102" s="3" t="s">
        <v>509</v>
      </c>
    </row>
    <row r="103" spans="1:6" x14ac:dyDescent="0.3">
      <c r="A103" s="3" t="s">
        <v>231</v>
      </c>
      <c r="B103" s="3" t="s">
        <v>64</v>
      </c>
      <c r="C103" s="4">
        <v>42373</v>
      </c>
      <c r="D103" s="3" t="s">
        <v>264</v>
      </c>
    </row>
    <row r="104" spans="1:6" x14ac:dyDescent="0.3">
      <c r="A104" s="3" t="s">
        <v>79</v>
      </c>
      <c r="B104" s="3" t="s">
        <v>43</v>
      </c>
      <c r="C104" s="4">
        <v>42374</v>
      </c>
      <c r="D104" s="3" t="s">
        <v>264</v>
      </c>
      <c r="E104" s="3" t="s">
        <v>510</v>
      </c>
    </row>
    <row r="105" spans="1:6" x14ac:dyDescent="0.3">
      <c r="A105" s="3" t="s">
        <v>156</v>
      </c>
      <c r="B105" s="3" t="s">
        <v>64</v>
      </c>
      <c r="C105" s="4">
        <v>42376</v>
      </c>
      <c r="D105" s="3" t="s">
        <v>264</v>
      </c>
      <c r="E105" s="3" t="s">
        <v>286</v>
      </c>
    </row>
    <row r="106" spans="1:6" x14ac:dyDescent="0.3">
      <c r="A106" s="3" t="s">
        <v>225</v>
      </c>
      <c r="B106" s="3" t="s">
        <v>64</v>
      </c>
      <c r="C106" s="4">
        <v>42377</v>
      </c>
      <c r="D106" s="3" t="s">
        <v>264</v>
      </c>
      <c r="E106" s="3" t="s">
        <v>286</v>
      </c>
      <c r="F106" s="3" t="s">
        <v>511</v>
      </c>
    </row>
    <row r="107" spans="1:6" x14ac:dyDescent="0.3">
      <c r="A107" s="3" t="s">
        <v>166</v>
      </c>
      <c r="B107" s="3" t="s">
        <v>43</v>
      </c>
      <c r="C107" s="4">
        <v>42384</v>
      </c>
      <c r="D107" s="3" t="s">
        <v>264</v>
      </c>
      <c r="E107" s="3" t="s">
        <v>346</v>
      </c>
    </row>
    <row r="108" spans="1:6" x14ac:dyDescent="0.3">
      <c r="A108" s="3" t="s">
        <v>112</v>
      </c>
      <c r="B108" s="3" t="s">
        <v>64</v>
      </c>
      <c r="C108" s="4">
        <v>42387</v>
      </c>
      <c r="D108" s="3" t="s">
        <v>267</v>
      </c>
      <c r="E108" s="3" t="s">
        <v>493</v>
      </c>
      <c r="F108" s="3" t="s">
        <v>287</v>
      </c>
    </row>
    <row r="109" spans="1:6" x14ac:dyDescent="0.3">
      <c r="A109" s="3" t="s">
        <v>138</v>
      </c>
      <c r="B109" s="3" t="s">
        <v>64</v>
      </c>
      <c r="C109" s="4">
        <v>42388</v>
      </c>
      <c r="D109" s="3" t="s">
        <v>264</v>
      </c>
    </row>
    <row r="110" spans="1:6" x14ac:dyDescent="0.3">
      <c r="A110" s="3" t="s">
        <v>198</v>
      </c>
      <c r="B110" s="3" t="s">
        <v>43</v>
      </c>
      <c r="C110" s="4">
        <v>42396</v>
      </c>
      <c r="D110" s="3" t="s">
        <v>264</v>
      </c>
      <c r="E110" s="3" t="s">
        <v>512</v>
      </c>
    </row>
    <row r="111" spans="1:6" x14ac:dyDescent="0.3">
      <c r="A111" s="3" t="s">
        <v>183</v>
      </c>
      <c r="B111" s="3" t="s">
        <v>64</v>
      </c>
      <c r="C111" s="4">
        <v>42396</v>
      </c>
      <c r="D111" s="3" t="s">
        <v>285</v>
      </c>
      <c r="E111" s="3" t="s">
        <v>513</v>
      </c>
      <c r="F111" s="3" t="s">
        <v>514</v>
      </c>
    </row>
    <row r="112" spans="1:6" x14ac:dyDescent="0.3">
      <c r="A112" s="3" t="s">
        <v>75</v>
      </c>
      <c r="B112" s="3" t="s">
        <v>43</v>
      </c>
      <c r="C112" s="4">
        <v>42397</v>
      </c>
      <c r="D112" s="3" t="s">
        <v>264</v>
      </c>
      <c r="E112" s="3" t="s">
        <v>343</v>
      </c>
    </row>
    <row r="113" spans="1:6" x14ac:dyDescent="0.3">
      <c r="A113" s="3" t="s">
        <v>148</v>
      </c>
      <c r="B113" s="3" t="s">
        <v>43</v>
      </c>
      <c r="C113" s="4">
        <v>42404</v>
      </c>
      <c r="D113" s="3" t="s">
        <v>264</v>
      </c>
      <c r="E113" s="3" t="s">
        <v>515</v>
      </c>
      <c r="F113" s="3" t="s">
        <v>341</v>
      </c>
    </row>
    <row r="114" spans="1:6" x14ac:dyDescent="0.3">
      <c r="A114" s="3" t="s">
        <v>229</v>
      </c>
      <c r="B114" s="3" t="s">
        <v>64</v>
      </c>
      <c r="C114" s="4">
        <v>42404</v>
      </c>
      <c r="D114" s="3" t="s">
        <v>264</v>
      </c>
      <c r="E114" s="3" t="s">
        <v>268</v>
      </c>
    </row>
    <row r="115" spans="1:6" x14ac:dyDescent="0.3">
      <c r="A115" s="3" t="s">
        <v>85</v>
      </c>
      <c r="B115" s="3" t="s">
        <v>64</v>
      </c>
      <c r="C115" s="4">
        <v>42405</v>
      </c>
      <c r="D115" s="3" t="s">
        <v>285</v>
      </c>
      <c r="E115" s="3" t="s">
        <v>503</v>
      </c>
      <c r="F115" s="3" t="s">
        <v>516</v>
      </c>
    </row>
    <row r="116" spans="1:6" x14ac:dyDescent="0.3">
      <c r="A116" s="3" t="s">
        <v>232</v>
      </c>
      <c r="B116" s="3" t="s">
        <v>43</v>
      </c>
      <c r="C116" s="4">
        <v>42408</v>
      </c>
      <c r="D116" s="3" t="s">
        <v>285</v>
      </c>
      <c r="E116" s="3" t="s">
        <v>385</v>
      </c>
      <c r="F116" s="3" t="s">
        <v>516</v>
      </c>
    </row>
    <row r="117" spans="1:6" x14ac:dyDescent="0.3">
      <c r="A117" s="3" t="s">
        <v>164</v>
      </c>
      <c r="B117" s="3" t="s">
        <v>64</v>
      </c>
      <c r="C117" s="4">
        <v>42408</v>
      </c>
      <c r="D117" s="3" t="s">
        <v>285</v>
      </c>
      <c r="E117" s="3" t="s">
        <v>343</v>
      </c>
      <c r="F117" s="3" t="s">
        <v>516</v>
      </c>
    </row>
    <row r="118" spans="1:6" x14ac:dyDescent="0.3">
      <c r="A118" s="3" t="s">
        <v>77</v>
      </c>
      <c r="B118" s="3" t="s">
        <v>64</v>
      </c>
      <c r="C118" s="4">
        <v>42409</v>
      </c>
      <c r="D118" s="3" t="s">
        <v>264</v>
      </c>
      <c r="E118" s="3" t="s">
        <v>286</v>
      </c>
    </row>
    <row r="119" spans="1:6" x14ac:dyDescent="0.3">
      <c r="A119" s="3" t="s">
        <v>72</v>
      </c>
      <c r="B119" s="3" t="s">
        <v>64</v>
      </c>
      <c r="C119" s="4">
        <v>42410</v>
      </c>
      <c r="D119" s="3" t="s">
        <v>267</v>
      </c>
      <c r="E119" s="3" t="s">
        <v>517</v>
      </c>
      <c r="F119" s="3" t="s">
        <v>341</v>
      </c>
    </row>
    <row r="120" spans="1:6" x14ac:dyDescent="0.3">
      <c r="A120" s="3" t="s">
        <v>91</v>
      </c>
      <c r="B120" s="3" t="s">
        <v>43</v>
      </c>
      <c r="C120" s="4">
        <v>42412</v>
      </c>
      <c r="D120" s="3" t="s">
        <v>267</v>
      </c>
      <c r="E120" s="3" t="s">
        <v>518</v>
      </c>
      <c r="F120" s="3" t="s">
        <v>511</v>
      </c>
    </row>
    <row r="121" spans="1:6" x14ac:dyDescent="0.3">
      <c r="A121" s="3" t="s">
        <v>168</v>
      </c>
      <c r="B121" s="3" t="s">
        <v>64</v>
      </c>
      <c r="C121" s="4">
        <v>42416</v>
      </c>
      <c r="D121" s="3" t="s">
        <v>264</v>
      </c>
      <c r="E121" s="3" t="s">
        <v>513</v>
      </c>
    </row>
    <row r="122" spans="1:6" x14ac:dyDescent="0.3">
      <c r="A122" s="3" t="s">
        <v>66</v>
      </c>
      <c r="B122" s="3" t="s">
        <v>43</v>
      </c>
      <c r="C122" s="4">
        <v>42418</v>
      </c>
      <c r="D122" s="3" t="s">
        <v>264</v>
      </c>
      <c r="E122" s="3" t="s">
        <v>286</v>
      </c>
    </row>
    <row r="123" spans="1:6" x14ac:dyDescent="0.3">
      <c r="A123" s="3" t="s">
        <v>93</v>
      </c>
      <c r="B123" s="3" t="s">
        <v>64</v>
      </c>
      <c r="C123" s="4">
        <v>42418</v>
      </c>
      <c r="D123" s="3" t="s">
        <v>264</v>
      </c>
      <c r="E123" s="3" t="s">
        <v>512</v>
      </c>
      <c r="F123" s="3" t="s">
        <v>341</v>
      </c>
    </row>
    <row r="125" spans="1:6" x14ac:dyDescent="0.3">
      <c r="C125" s="5" t="s">
        <v>264</v>
      </c>
      <c r="D125" s="3">
        <f>COUNTIF(D2:D123,"Pass")</f>
        <v>73</v>
      </c>
    </row>
    <row r="126" spans="1:6" x14ac:dyDescent="0.3">
      <c r="C126" s="5" t="s">
        <v>267</v>
      </c>
      <c r="D126" s="3">
        <f>COUNTIFS(D2:D123,"Borderline Pass")</f>
        <v>21</v>
      </c>
    </row>
    <row r="127" spans="1:6" x14ac:dyDescent="0.3">
      <c r="C127" s="5" t="s">
        <v>256</v>
      </c>
      <c r="D127" s="3">
        <f>COUNTIF(D2:D123,"Fail")</f>
        <v>15</v>
      </c>
    </row>
    <row r="128" spans="1:6" x14ac:dyDescent="0.3">
      <c r="C128" s="5" t="s">
        <v>285</v>
      </c>
      <c r="D128" s="3">
        <f>COUNTIF(D2:D123,"Borderline Fail")</f>
        <v>13</v>
      </c>
    </row>
    <row r="131" spans="3:4" x14ac:dyDescent="0.3">
      <c r="C131" s="5" t="s">
        <v>519</v>
      </c>
      <c r="D131" s="3">
        <f>SUM(D125:D126)</f>
        <v>94</v>
      </c>
    </row>
    <row r="132" spans="3:4" x14ac:dyDescent="0.3">
      <c r="C132" s="5" t="s">
        <v>520</v>
      </c>
      <c r="D132" s="3">
        <f>SUM(D127:D128)</f>
        <v>28</v>
      </c>
    </row>
    <row r="135" spans="3:4" x14ac:dyDescent="0.3">
      <c r="C135" s="5" t="s">
        <v>521</v>
      </c>
      <c r="D135" s="3">
        <f>COUNTIF(E2:E123,"&lt;&gt;")</f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topLeftCell="L97" zoomScale="75" zoomScaleNormal="75" workbookViewId="0">
      <selection activeCell="M125" sqref="M125"/>
    </sheetView>
  </sheetViews>
  <sheetFormatPr defaultRowHeight="14.4" x14ac:dyDescent="0.3"/>
  <cols>
    <col min="1" max="1" width="38.88671875" style="3" bestFit="1" customWidth="1"/>
    <col min="2" max="2" width="12.21875" style="3" bestFit="1" customWidth="1"/>
    <col min="3" max="3" width="10.77734375" style="3" bestFit="1" customWidth="1"/>
    <col min="4" max="4" width="59.109375" style="3" bestFit="1" customWidth="1"/>
    <col min="5" max="5" width="30.44140625" style="3" bestFit="1" customWidth="1"/>
    <col min="6" max="6" width="12.44140625" style="3" bestFit="1" customWidth="1"/>
    <col min="7" max="7" width="27.21875" style="3" bestFit="1" customWidth="1"/>
    <col min="8" max="9" width="43.33203125" style="3" bestFit="1" customWidth="1"/>
    <col min="10" max="10" width="35.33203125" style="3" bestFit="1" customWidth="1"/>
    <col min="11" max="11" width="31.5546875" style="3" bestFit="1" customWidth="1"/>
    <col min="12" max="12" width="13.109375" style="3" bestFit="1" customWidth="1"/>
    <col min="13" max="13" width="46.88671875" style="3" bestFit="1" customWidth="1"/>
    <col min="14" max="14" width="32.21875" style="3" bestFit="1" customWidth="1"/>
    <col min="15" max="15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16384" width="8.88671875" style="3"/>
  </cols>
  <sheetData>
    <row r="1" spans="1:29" x14ac:dyDescent="0.3">
      <c r="A1" s="3" t="s">
        <v>0</v>
      </c>
      <c r="B1" s="3" t="s">
        <v>1</v>
      </c>
      <c r="C1" s="3" t="s">
        <v>2</v>
      </c>
      <c r="D1" s="3" t="s">
        <v>605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608</v>
      </c>
      <c r="L1" s="3" t="s">
        <v>41</v>
      </c>
    </row>
    <row r="2" spans="1:29" x14ac:dyDescent="0.3">
      <c r="A2" s="3" t="s">
        <v>100</v>
      </c>
      <c r="B2" s="3" t="s">
        <v>43</v>
      </c>
      <c r="C2" s="4">
        <v>41381</v>
      </c>
      <c r="D2" s="3" t="s">
        <v>101</v>
      </c>
      <c r="AC2" s="37"/>
    </row>
    <row r="3" spans="1:29" x14ac:dyDescent="0.3">
      <c r="A3" s="3" t="s">
        <v>246</v>
      </c>
      <c r="B3" s="3" t="s">
        <v>43</v>
      </c>
      <c r="C3" s="4">
        <v>41402</v>
      </c>
      <c r="D3" s="3">
        <v>0.88030937954800004</v>
      </c>
      <c r="E3" s="3" t="s">
        <v>49</v>
      </c>
      <c r="F3" s="3">
        <v>0.155823020314</v>
      </c>
      <c r="G3" s="3" t="s">
        <v>45</v>
      </c>
      <c r="H3" s="3" t="s">
        <v>54</v>
      </c>
      <c r="I3" s="3" t="s">
        <v>55</v>
      </c>
      <c r="J3" s="3" t="s">
        <v>55</v>
      </c>
      <c r="K3" s="3" t="s">
        <v>51</v>
      </c>
      <c r="L3" s="3" t="s">
        <v>56</v>
      </c>
      <c r="N3" s="3">
        <f>COUNTIF(L3:L123,"No NTC on run")</f>
        <v>11</v>
      </c>
      <c r="AB3" s="37"/>
      <c r="AC3" s="37"/>
    </row>
    <row r="4" spans="1:29" x14ac:dyDescent="0.3">
      <c r="A4" s="3" t="s">
        <v>53</v>
      </c>
      <c r="B4" s="3" t="s">
        <v>43</v>
      </c>
      <c r="C4" s="4">
        <v>41404</v>
      </c>
      <c r="D4" s="3">
        <v>0.97195333890500002</v>
      </c>
      <c r="E4" s="3" t="s">
        <v>49</v>
      </c>
      <c r="F4" s="3">
        <v>0.51666118073400003</v>
      </c>
      <c r="G4" s="3" t="s">
        <v>48</v>
      </c>
      <c r="H4" s="3" t="s">
        <v>54</v>
      </c>
      <c r="I4" s="3" t="s">
        <v>55</v>
      </c>
      <c r="J4" s="3" t="s">
        <v>55</v>
      </c>
      <c r="K4" s="3" t="s">
        <v>51</v>
      </c>
      <c r="L4" s="3" t="s">
        <v>56</v>
      </c>
      <c r="M4" s="3" t="s">
        <v>606</v>
      </c>
      <c r="N4" s="3">
        <f>121-N3</f>
        <v>110</v>
      </c>
      <c r="AB4" s="37"/>
    </row>
    <row r="5" spans="1:29" x14ac:dyDescent="0.3">
      <c r="A5" s="3" t="s">
        <v>145</v>
      </c>
      <c r="B5" s="3" t="s">
        <v>43</v>
      </c>
      <c r="C5" s="4">
        <v>41438</v>
      </c>
      <c r="D5" s="3">
        <v>0.93707552406000005</v>
      </c>
      <c r="E5" s="3" t="s">
        <v>49</v>
      </c>
      <c r="F5" s="3">
        <v>0.14999902390700001</v>
      </c>
      <c r="G5" s="3" t="s">
        <v>45</v>
      </c>
      <c r="H5" s="3" t="s">
        <v>54</v>
      </c>
      <c r="I5" s="3" t="s">
        <v>55</v>
      </c>
      <c r="J5" s="3" t="s">
        <v>55</v>
      </c>
      <c r="K5" s="3" t="s">
        <v>51</v>
      </c>
      <c r="L5" s="3" t="s">
        <v>56</v>
      </c>
      <c r="AB5" s="37"/>
      <c r="AC5" s="37"/>
    </row>
    <row r="6" spans="1:29" x14ac:dyDescent="0.3">
      <c r="A6" s="3" t="s">
        <v>154</v>
      </c>
      <c r="B6" s="3" t="s">
        <v>43</v>
      </c>
      <c r="C6" s="4">
        <v>41463</v>
      </c>
      <c r="D6" s="3">
        <v>0.96141986581899996</v>
      </c>
      <c r="E6" s="3" t="s">
        <v>49</v>
      </c>
      <c r="F6" s="3">
        <v>0.106613318042</v>
      </c>
      <c r="G6" s="3" t="s">
        <v>45</v>
      </c>
      <c r="H6" s="3" t="s">
        <v>54</v>
      </c>
      <c r="I6" s="3" t="s">
        <v>55</v>
      </c>
      <c r="J6" s="3" t="s">
        <v>55</v>
      </c>
      <c r="K6" s="3" t="s">
        <v>51</v>
      </c>
      <c r="L6" s="3" t="s">
        <v>56</v>
      </c>
      <c r="AB6" s="37"/>
      <c r="AC6" s="37"/>
    </row>
    <row r="7" spans="1:29" x14ac:dyDescent="0.3">
      <c r="A7" s="3" t="s">
        <v>180</v>
      </c>
      <c r="B7" s="3" t="s">
        <v>43</v>
      </c>
      <c r="C7" s="4">
        <v>41519</v>
      </c>
      <c r="D7" s="3">
        <v>0.95975315212099999</v>
      </c>
      <c r="E7" s="3" t="s">
        <v>49</v>
      </c>
      <c r="F7" s="3">
        <v>0.59936566370400002</v>
      </c>
      <c r="G7" s="3" t="s">
        <v>48</v>
      </c>
      <c r="H7" s="3" t="s">
        <v>54</v>
      </c>
      <c r="I7" s="3" t="s">
        <v>55</v>
      </c>
      <c r="J7" s="3" t="s">
        <v>55</v>
      </c>
      <c r="K7" s="3" t="s">
        <v>51</v>
      </c>
      <c r="L7" s="3" t="s">
        <v>56</v>
      </c>
      <c r="M7" s="3" t="s">
        <v>606</v>
      </c>
      <c r="AB7" s="37"/>
    </row>
    <row r="8" spans="1:29" x14ac:dyDescent="0.3">
      <c r="A8" s="3" t="s">
        <v>83</v>
      </c>
      <c r="B8" s="3" t="s">
        <v>43</v>
      </c>
      <c r="C8" s="4">
        <v>41526</v>
      </c>
      <c r="D8" s="3">
        <v>0.97480068067100001</v>
      </c>
      <c r="E8" s="3" t="s">
        <v>49</v>
      </c>
      <c r="F8" s="3">
        <v>0.36674052335000001</v>
      </c>
      <c r="G8" s="3" t="s">
        <v>45</v>
      </c>
      <c r="H8" s="3" t="s">
        <v>84</v>
      </c>
      <c r="I8" s="3" t="s">
        <v>84</v>
      </c>
      <c r="J8" s="3" t="s">
        <v>51</v>
      </c>
      <c r="K8" s="3" t="s">
        <v>51</v>
      </c>
      <c r="L8" s="3" t="s">
        <v>56</v>
      </c>
      <c r="AB8" s="37"/>
      <c r="AC8" s="37"/>
    </row>
    <row r="9" spans="1:29" x14ac:dyDescent="0.3">
      <c r="A9" s="3" t="s">
        <v>201</v>
      </c>
      <c r="B9" s="3" t="s">
        <v>43</v>
      </c>
      <c r="C9" s="4">
        <v>41675</v>
      </c>
      <c r="D9" s="3">
        <v>0.83658430773000003</v>
      </c>
      <c r="E9" s="3" t="s">
        <v>49</v>
      </c>
      <c r="F9" s="3">
        <v>0.112191947859</v>
      </c>
      <c r="G9" s="3" t="s">
        <v>45</v>
      </c>
      <c r="H9" s="3" t="s">
        <v>54</v>
      </c>
      <c r="I9" s="3" t="s">
        <v>55</v>
      </c>
      <c r="J9" s="3" t="s">
        <v>55</v>
      </c>
      <c r="K9" s="3" t="s">
        <v>51</v>
      </c>
      <c r="L9" s="3" t="s">
        <v>56</v>
      </c>
      <c r="AB9" s="37"/>
      <c r="AC9" s="37"/>
    </row>
    <row r="10" spans="1:29" x14ac:dyDescent="0.3">
      <c r="A10" s="3" t="s">
        <v>131</v>
      </c>
      <c r="B10" s="3" t="s">
        <v>43</v>
      </c>
      <c r="C10" s="4">
        <v>41793</v>
      </c>
      <c r="D10" s="3">
        <v>0.96778082848900004</v>
      </c>
      <c r="E10" s="3" t="s">
        <v>49</v>
      </c>
      <c r="F10" s="3">
        <v>0.33214353136000002</v>
      </c>
      <c r="G10" s="3" t="s">
        <v>45</v>
      </c>
      <c r="H10" s="3" t="s">
        <v>54</v>
      </c>
      <c r="I10" s="3" t="s">
        <v>55</v>
      </c>
      <c r="J10" s="3" t="s">
        <v>55</v>
      </c>
      <c r="K10" s="3" t="s">
        <v>51</v>
      </c>
      <c r="L10" s="3" t="s">
        <v>56</v>
      </c>
    </row>
    <row r="11" spans="1:29" x14ac:dyDescent="0.3">
      <c r="A11" s="3" t="s">
        <v>103</v>
      </c>
      <c r="B11" s="3" t="s">
        <v>64</v>
      </c>
      <c r="C11" s="4">
        <v>41810</v>
      </c>
      <c r="D11" s="3">
        <v>0.88067347564200005</v>
      </c>
      <c r="E11" s="3" t="s">
        <v>49</v>
      </c>
      <c r="F11" s="3">
        <v>0.41518298889999999</v>
      </c>
      <c r="G11" s="3" t="s">
        <v>45</v>
      </c>
      <c r="H11" s="3" t="s">
        <v>105</v>
      </c>
      <c r="I11" s="3" t="s">
        <v>105</v>
      </c>
      <c r="J11" s="3" t="s">
        <v>51</v>
      </c>
      <c r="K11" s="3" t="s">
        <v>609</v>
      </c>
      <c r="L11" s="3" t="s">
        <v>52</v>
      </c>
      <c r="AB11" s="37"/>
    </row>
    <row r="12" spans="1:29" x14ac:dyDescent="0.3">
      <c r="A12" s="3" t="s">
        <v>243</v>
      </c>
      <c r="B12" s="3" t="s">
        <v>43</v>
      </c>
      <c r="C12" s="4">
        <v>41815</v>
      </c>
      <c r="D12" s="3">
        <v>0.97797521352200001</v>
      </c>
      <c r="E12" s="3" t="s">
        <v>49</v>
      </c>
      <c r="F12" s="3">
        <v>0.121749473286</v>
      </c>
      <c r="G12" s="3" t="s">
        <v>45</v>
      </c>
      <c r="H12" s="3" t="s">
        <v>244</v>
      </c>
      <c r="I12" s="3" t="s">
        <v>244</v>
      </c>
      <c r="J12" s="3" t="s">
        <v>51</v>
      </c>
      <c r="K12" s="3" t="s">
        <v>610</v>
      </c>
      <c r="L12" s="3" t="s">
        <v>52</v>
      </c>
      <c r="AB12" s="37"/>
    </row>
    <row r="13" spans="1:29" x14ac:dyDescent="0.3">
      <c r="A13" s="3" t="s">
        <v>223</v>
      </c>
      <c r="B13" s="3" t="s">
        <v>64</v>
      </c>
      <c r="C13" s="4">
        <v>41835</v>
      </c>
      <c r="D13" s="3">
        <v>0.95754612703300002</v>
      </c>
      <c r="E13" s="3" t="s">
        <v>49</v>
      </c>
      <c r="F13" s="3">
        <v>0.23315978056600001</v>
      </c>
      <c r="G13" s="3" t="s">
        <v>45</v>
      </c>
      <c r="H13" s="3" t="s">
        <v>224</v>
      </c>
      <c r="I13" s="3" t="s">
        <v>51</v>
      </c>
      <c r="J13" s="3" t="s">
        <v>224</v>
      </c>
      <c r="K13" s="3" t="s">
        <v>611</v>
      </c>
      <c r="L13" s="3" t="s">
        <v>52</v>
      </c>
    </row>
    <row r="14" spans="1:29" x14ac:dyDescent="0.3">
      <c r="A14" s="3" t="s">
        <v>102</v>
      </c>
      <c r="B14" s="3" t="s">
        <v>64</v>
      </c>
      <c r="C14" s="4">
        <v>41855</v>
      </c>
      <c r="D14" s="3">
        <v>0.961440057407</v>
      </c>
      <c r="E14" s="3" t="s">
        <v>49</v>
      </c>
      <c r="F14" s="3">
        <v>0.156435379589</v>
      </c>
      <c r="G14" s="3" t="s">
        <v>45</v>
      </c>
      <c r="H14" s="3" t="s">
        <v>54</v>
      </c>
      <c r="I14" s="3" t="s">
        <v>55</v>
      </c>
      <c r="J14" s="3" t="s">
        <v>55</v>
      </c>
      <c r="K14" s="3" t="s">
        <v>51</v>
      </c>
      <c r="L14" s="3" t="s">
        <v>56</v>
      </c>
      <c r="AB14" s="37"/>
    </row>
    <row r="15" spans="1:29" x14ac:dyDescent="0.3">
      <c r="A15" s="3" t="s">
        <v>219</v>
      </c>
      <c r="B15" s="3" t="s">
        <v>64</v>
      </c>
      <c r="C15" s="4">
        <v>41887</v>
      </c>
      <c r="D15" s="3">
        <v>0.97592626661299997</v>
      </c>
      <c r="E15" s="3" t="s">
        <v>49</v>
      </c>
      <c r="F15" s="3">
        <v>0.47403567265500002</v>
      </c>
      <c r="G15" s="3" t="s">
        <v>45</v>
      </c>
      <c r="H15" s="3" t="s">
        <v>220</v>
      </c>
      <c r="I15" s="3" t="s">
        <v>51</v>
      </c>
      <c r="J15" s="3" t="s">
        <v>220</v>
      </c>
      <c r="K15" s="3" t="s">
        <v>612</v>
      </c>
      <c r="L15" s="3" t="s">
        <v>52</v>
      </c>
    </row>
    <row r="16" spans="1:29" s="32" customFormat="1" x14ac:dyDescent="0.3">
      <c r="A16" s="32" t="s">
        <v>81</v>
      </c>
      <c r="B16" s="32" t="s">
        <v>64</v>
      </c>
      <c r="C16" s="33">
        <v>41899</v>
      </c>
      <c r="D16" s="32">
        <v>0.97792519662900002</v>
      </c>
      <c r="E16" s="32" t="s">
        <v>49</v>
      </c>
      <c r="F16" s="32">
        <v>0.27665514792399998</v>
      </c>
      <c r="G16" s="32" t="s">
        <v>45</v>
      </c>
      <c r="H16" s="32" t="s">
        <v>82</v>
      </c>
      <c r="I16" s="32" t="s">
        <v>82</v>
      </c>
      <c r="J16" s="32" t="s">
        <v>51</v>
      </c>
      <c r="K16" s="32" t="s">
        <v>613</v>
      </c>
      <c r="L16" s="32" t="s">
        <v>738</v>
      </c>
    </row>
    <row r="17" spans="1:29" x14ac:dyDescent="0.3">
      <c r="A17" s="3" t="s">
        <v>99</v>
      </c>
      <c r="B17" s="3" t="s">
        <v>64</v>
      </c>
      <c r="C17" s="4">
        <v>41936</v>
      </c>
      <c r="D17" s="3">
        <v>0.98569556830399996</v>
      </c>
      <c r="E17" s="3" t="s">
        <v>49</v>
      </c>
      <c r="F17" s="3">
        <v>7.7865431319199999E-2</v>
      </c>
      <c r="G17" s="3" t="s">
        <v>45</v>
      </c>
      <c r="H17" s="3" t="s">
        <v>54</v>
      </c>
      <c r="I17" s="3" t="s">
        <v>55</v>
      </c>
      <c r="J17" s="3" t="s">
        <v>55</v>
      </c>
      <c r="K17" s="3" t="s">
        <v>614</v>
      </c>
      <c r="L17" s="3" t="s">
        <v>52</v>
      </c>
      <c r="AB17" s="37"/>
      <c r="AC17" s="37"/>
    </row>
    <row r="18" spans="1:29" x14ac:dyDescent="0.3">
      <c r="A18" s="3" t="s">
        <v>236</v>
      </c>
      <c r="B18" s="3" t="s">
        <v>64</v>
      </c>
      <c r="C18" s="4">
        <v>41956</v>
      </c>
      <c r="D18" s="3">
        <v>0.98304484151000004</v>
      </c>
      <c r="E18" s="3" t="s">
        <v>49</v>
      </c>
      <c r="F18" s="3">
        <v>0.73681821448100004</v>
      </c>
      <c r="G18" s="3" t="s">
        <v>48</v>
      </c>
      <c r="H18" s="3" t="s">
        <v>54</v>
      </c>
      <c r="I18" s="3" t="s">
        <v>55</v>
      </c>
      <c r="J18" s="3" t="s">
        <v>55</v>
      </c>
      <c r="K18" s="3" t="s">
        <v>615</v>
      </c>
      <c r="L18" s="3" t="s">
        <v>52</v>
      </c>
      <c r="M18" s="3" t="s">
        <v>606</v>
      </c>
    </row>
    <row r="19" spans="1:29" x14ac:dyDescent="0.3">
      <c r="A19" s="3" t="s">
        <v>227</v>
      </c>
      <c r="B19" s="3" t="s">
        <v>43</v>
      </c>
      <c r="C19" s="4">
        <v>41968</v>
      </c>
      <c r="D19" s="3">
        <v>0.97846564205300002</v>
      </c>
      <c r="E19" s="3" t="s">
        <v>49</v>
      </c>
      <c r="F19" s="3">
        <v>0.33496834902400002</v>
      </c>
      <c r="G19" s="3" t="s">
        <v>45</v>
      </c>
      <c r="H19" s="3" t="s">
        <v>54</v>
      </c>
      <c r="I19" s="3" t="s">
        <v>55</v>
      </c>
      <c r="J19" s="3" t="s">
        <v>55</v>
      </c>
      <c r="K19" s="3" t="s">
        <v>616</v>
      </c>
      <c r="L19" s="3" t="s">
        <v>52</v>
      </c>
      <c r="AB19" s="37"/>
    </row>
    <row r="20" spans="1:29" x14ac:dyDescent="0.3">
      <c r="A20" s="3" t="s">
        <v>228</v>
      </c>
      <c r="B20" s="3" t="s">
        <v>43</v>
      </c>
      <c r="C20" s="4">
        <v>41995</v>
      </c>
      <c r="D20" s="3">
        <v>0.96920029998699997</v>
      </c>
      <c r="E20" s="3" t="s">
        <v>49</v>
      </c>
      <c r="F20" s="3">
        <v>0.272831581579</v>
      </c>
      <c r="G20" s="3" t="s">
        <v>45</v>
      </c>
      <c r="H20" s="3" t="s">
        <v>54</v>
      </c>
      <c r="I20" s="3" t="s">
        <v>55</v>
      </c>
      <c r="J20" s="3" t="s">
        <v>55</v>
      </c>
      <c r="K20" s="3" t="s">
        <v>617</v>
      </c>
      <c r="L20" s="3" t="s">
        <v>52</v>
      </c>
      <c r="AB20" s="37"/>
    </row>
    <row r="21" spans="1:29" x14ac:dyDescent="0.3">
      <c r="A21" s="3" t="s">
        <v>218</v>
      </c>
      <c r="B21" s="3" t="s">
        <v>43</v>
      </c>
      <c r="C21" s="4">
        <v>42016</v>
      </c>
      <c r="D21" s="3">
        <v>0.97536434735199995</v>
      </c>
      <c r="E21" s="3" t="s">
        <v>49</v>
      </c>
      <c r="F21" s="3">
        <v>0.205766766697</v>
      </c>
      <c r="G21" s="3" t="s">
        <v>45</v>
      </c>
      <c r="H21" s="3" t="s">
        <v>54</v>
      </c>
      <c r="I21" s="3" t="s">
        <v>55</v>
      </c>
      <c r="J21" s="3" t="s">
        <v>55</v>
      </c>
      <c r="K21" s="3" t="s">
        <v>618</v>
      </c>
      <c r="L21" s="3" t="s">
        <v>52</v>
      </c>
      <c r="AC21" s="37"/>
    </row>
    <row r="22" spans="1:29" x14ac:dyDescent="0.3">
      <c r="A22" s="3" t="s">
        <v>116</v>
      </c>
      <c r="B22" s="3" t="s">
        <v>43</v>
      </c>
      <c r="C22" s="4">
        <v>42018</v>
      </c>
      <c r="D22" s="3">
        <v>0.97937020557200005</v>
      </c>
      <c r="E22" s="3" t="s">
        <v>49</v>
      </c>
      <c r="F22" s="3">
        <v>0.18923080488499999</v>
      </c>
      <c r="G22" s="3" t="s">
        <v>45</v>
      </c>
      <c r="H22" s="3" t="s">
        <v>117</v>
      </c>
      <c r="I22" s="3" t="s">
        <v>117</v>
      </c>
      <c r="J22" s="3" t="s">
        <v>51</v>
      </c>
      <c r="K22" s="3" t="s">
        <v>619</v>
      </c>
      <c r="L22" s="3" t="s">
        <v>52</v>
      </c>
      <c r="AB22" s="37"/>
    </row>
    <row r="23" spans="1:29" x14ac:dyDescent="0.3">
      <c r="A23" s="3" t="s">
        <v>151</v>
      </c>
      <c r="B23" s="3" t="s">
        <v>43</v>
      </c>
      <c r="C23" s="4">
        <v>42020</v>
      </c>
      <c r="D23" s="3">
        <v>0.95773863682000004</v>
      </c>
      <c r="E23" s="3" t="s">
        <v>49</v>
      </c>
      <c r="F23" s="3">
        <v>0.37649279331500002</v>
      </c>
      <c r="G23" s="3" t="s">
        <v>45</v>
      </c>
      <c r="H23" s="3" t="s">
        <v>152</v>
      </c>
      <c r="I23" s="3" t="s">
        <v>152</v>
      </c>
      <c r="J23" s="3" t="s">
        <v>51</v>
      </c>
      <c r="K23" s="3" t="s">
        <v>620</v>
      </c>
      <c r="L23" s="3" t="s">
        <v>52</v>
      </c>
      <c r="AC23" s="37"/>
    </row>
    <row r="24" spans="1:29" x14ac:dyDescent="0.3">
      <c r="A24" s="3" t="s">
        <v>86</v>
      </c>
      <c r="B24" s="3" t="s">
        <v>43</v>
      </c>
      <c r="C24" s="4">
        <v>42031</v>
      </c>
      <c r="D24" s="3">
        <v>0.98640950528100002</v>
      </c>
      <c r="E24" s="3" t="s">
        <v>49</v>
      </c>
      <c r="F24" s="3">
        <v>0.23557912143900001</v>
      </c>
      <c r="G24" s="3" t="s">
        <v>45</v>
      </c>
      <c r="H24" s="3" t="s">
        <v>88</v>
      </c>
      <c r="I24" s="3" t="s">
        <v>51</v>
      </c>
      <c r="J24" s="3" t="s">
        <v>88</v>
      </c>
      <c r="K24" s="3" t="s">
        <v>621</v>
      </c>
      <c r="L24" s="3" t="s">
        <v>52</v>
      </c>
      <c r="AB24" s="37"/>
      <c r="AC24" s="37"/>
    </row>
    <row r="25" spans="1:29" x14ac:dyDescent="0.3">
      <c r="A25" s="3" t="s">
        <v>134</v>
      </c>
      <c r="B25" s="3" t="s">
        <v>43</v>
      </c>
      <c r="C25" s="4">
        <v>42034</v>
      </c>
      <c r="D25" s="3">
        <v>0.96966987332400001</v>
      </c>
      <c r="E25" s="3" t="s">
        <v>49</v>
      </c>
      <c r="F25" s="3">
        <v>0.31379849757400002</v>
      </c>
      <c r="G25" s="3" t="s">
        <v>45</v>
      </c>
      <c r="H25" s="3" t="s">
        <v>54</v>
      </c>
      <c r="I25" s="3" t="s">
        <v>55</v>
      </c>
      <c r="J25" s="3" t="s">
        <v>55</v>
      </c>
      <c r="K25" s="3" t="s">
        <v>51</v>
      </c>
      <c r="L25" s="3" t="s">
        <v>56</v>
      </c>
      <c r="AB25" s="37"/>
    </row>
    <row r="26" spans="1:29" s="32" customFormat="1" x14ac:dyDescent="0.3">
      <c r="A26" s="32" t="s">
        <v>123</v>
      </c>
      <c r="B26" s="32" t="s">
        <v>64</v>
      </c>
      <c r="C26" s="33">
        <v>42040</v>
      </c>
      <c r="D26" s="32">
        <v>0.90995160055699997</v>
      </c>
      <c r="E26" s="32" t="s">
        <v>49</v>
      </c>
      <c r="F26" s="32">
        <v>0.25962771866000001</v>
      </c>
      <c r="G26" s="32" t="s">
        <v>45</v>
      </c>
      <c r="H26" s="32" t="s">
        <v>124</v>
      </c>
      <c r="I26" s="32" t="s">
        <v>124</v>
      </c>
      <c r="J26" s="32" t="s">
        <v>51</v>
      </c>
      <c r="K26" s="32" t="s">
        <v>622</v>
      </c>
      <c r="L26" s="32" t="s">
        <v>738</v>
      </c>
      <c r="AB26" s="39"/>
      <c r="AC26" s="39"/>
    </row>
    <row r="27" spans="1:29" x14ac:dyDescent="0.3">
      <c r="A27" s="3" t="s">
        <v>153</v>
      </c>
      <c r="B27" s="3" t="s">
        <v>43</v>
      </c>
      <c r="C27" s="4">
        <v>42055</v>
      </c>
      <c r="D27" s="3">
        <v>0.22177480612700001</v>
      </c>
      <c r="E27" s="3" t="s">
        <v>104</v>
      </c>
      <c r="F27" s="3">
        <v>0.64969692996200001</v>
      </c>
      <c r="G27" s="3" t="s">
        <v>48</v>
      </c>
      <c r="H27" s="3" t="s">
        <v>54</v>
      </c>
      <c r="I27" s="3" t="s">
        <v>55</v>
      </c>
      <c r="J27" s="3" t="s">
        <v>55</v>
      </c>
      <c r="K27" s="3" t="s">
        <v>51</v>
      </c>
      <c r="L27" s="3" t="s">
        <v>56</v>
      </c>
      <c r="M27" s="3" t="s">
        <v>606</v>
      </c>
      <c r="AB27" s="37"/>
      <c r="AC27" s="37"/>
    </row>
    <row r="28" spans="1:29" x14ac:dyDescent="0.3">
      <c r="A28" s="3" t="s">
        <v>186</v>
      </c>
      <c r="B28" s="3" t="s">
        <v>43</v>
      </c>
      <c r="C28" s="4">
        <v>42062</v>
      </c>
      <c r="D28" s="3">
        <v>0.98002726616900004</v>
      </c>
      <c r="E28" s="3" t="s">
        <v>49</v>
      </c>
      <c r="F28" s="3">
        <v>0.18120459125300001</v>
      </c>
      <c r="G28" s="3" t="s">
        <v>45</v>
      </c>
      <c r="H28" s="3" t="s">
        <v>54</v>
      </c>
      <c r="I28" s="3" t="s">
        <v>55</v>
      </c>
      <c r="J28" s="3" t="s">
        <v>55</v>
      </c>
      <c r="K28" s="3" t="s">
        <v>623</v>
      </c>
      <c r="L28" s="3" t="s">
        <v>52</v>
      </c>
      <c r="AC28" s="37"/>
    </row>
    <row r="29" spans="1:29" s="32" customFormat="1" x14ac:dyDescent="0.3">
      <c r="A29" s="32" t="s">
        <v>174</v>
      </c>
      <c r="B29" s="32" t="s">
        <v>64</v>
      </c>
      <c r="C29" s="33">
        <v>42062</v>
      </c>
      <c r="D29" s="32">
        <v>0.97809456869900002</v>
      </c>
      <c r="E29" s="32" t="s">
        <v>49</v>
      </c>
      <c r="F29" s="32">
        <v>0.80446787097399997</v>
      </c>
      <c r="G29" s="32" t="s">
        <v>48</v>
      </c>
      <c r="H29" s="32" t="s">
        <v>175</v>
      </c>
      <c r="I29" s="32" t="s">
        <v>51</v>
      </c>
      <c r="J29" s="32" t="s">
        <v>175</v>
      </c>
      <c r="K29" s="32" t="s">
        <v>624</v>
      </c>
      <c r="L29" s="32" t="s">
        <v>738</v>
      </c>
    </row>
    <row r="30" spans="1:29" x14ac:dyDescent="0.3">
      <c r="A30" s="3" t="s">
        <v>251</v>
      </c>
      <c r="B30" s="3" t="s">
        <v>64</v>
      </c>
      <c r="C30" s="4">
        <v>42065</v>
      </c>
      <c r="D30" s="3">
        <v>0.97346407606700003</v>
      </c>
      <c r="E30" s="3" t="s">
        <v>49</v>
      </c>
      <c r="F30" s="3">
        <v>0.50664371193900004</v>
      </c>
      <c r="G30" s="3" t="s">
        <v>48</v>
      </c>
      <c r="H30" s="3" t="s">
        <v>54</v>
      </c>
      <c r="I30" s="3" t="s">
        <v>55</v>
      </c>
      <c r="J30" s="3" t="s">
        <v>55</v>
      </c>
      <c r="K30" s="3" t="s">
        <v>625</v>
      </c>
      <c r="L30" s="3" t="s">
        <v>52</v>
      </c>
      <c r="M30" s="3" t="s">
        <v>606</v>
      </c>
      <c r="AB30" s="37"/>
      <c r="AC30" s="37"/>
    </row>
    <row r="31" spans="1:29" s="32" customFormat="1" x14ac:dyDescent="0.3">
      <c r="A31" s="32" t="s">
        <v>249</v>
      </c>
      <c r="B31" s="32" t="s">
        <v>43</v>
      </c>
      <c r="C31" s="33">
        <v>42069</v>
      </c>
      <c r="D31" s="32">
        <v>0.97114717240500004</v>
      </c>
      <c r="E31" s="32" t="s">
        <v>49</v>
      </c>
      <c r="F31" s="32">
        <v>0.204045784127</v>
      </c>
      <c r="G31" s="32" t="s">
        <v>45</v>
      </c>
      <c r="H31" s="32" t="s">
        <v>250</v>
      </c>
      <c r="I31" s="32" t="s">
        <v>250</v>
      </c>
      <c r="J31" s="32" t="s">
        <v>51</v>
      </c>
      <c r="K31" s="32" t="s">
        <v>626</v>
      </c>
      <c r="L31" s="32" t="s">
        <v>738</v>
      </c>
    </row>
    <row r="32" spans="1:29" s="32" customFormat="1" x14ac:dyDescent="0.3">
      <c r="A32" s="32" t="s">
        <v>118</v>
      </c>
      <c r="B32" s="32" t="s">
        <v>64</v>
      </c>
      <c r="C32" s="33">
        <v>42069</v>
      </c>
      <c r="D32" s="32">
        <v>0.97234348566999995</v>
      </c>
      <c r="E32" s="32" t="s">
        <v>49</v>
      </c>
      <c r="F32" s="32">
        <v>0.17399200122299999</v>
      </c>
      <c r="G32" s="32" t="s">
        <v>45</v>
      </c>
      <c r="H32" s="32" t="s">
        <v>54</v>
      </c>
      <c r="I32" s="32" t="s">
        <v>55</v>
      </c>
      <c r="J32" s="32" t="s">
        <v>55</v>
      </c>
      <c r="K32" s="32" t="s">
        <v>627</v>
      </c>
      <c r="L32" s="32" t="s">
        <v>738</v>
      </c>
      <c r="AB32" s="39"/>
    </row>
    <row r="33" spans="1:29" x14ac:dyDescent="0.3">
      <c r="A33" s="3" t="s">
        <v>76</v>
      </c>
      <c r="B33" s="3" t="s">
        <v>64</v>
      </c>
      <c r="C33" s="4">
        <v>42076</v>
      </c>
      <c r="D33" s="3">
        <v>0.97702052768100001</v>
      </c>
      <c r="E33" s="3" t="s">
        <v>49</v>
      </c>
      <c r="F33" s="3">
        <v>0.115777719971</v>
      </c>
      <c r="G33" s="3" t="s">
        <v>45</v>
      </c>
      <c r="H33" s="3" t="s">
        <v>54</v>
      </c>
      <c r="I33" s="3" t="s">
        <v>55</v>
      </c>
      <c r="J33" s="3" t="s">
        <v>55</v>
      </c>
      <c r="K33" s="3" t="s">
        <v>628</v>
      </c>
      <c r="L33" s="3" t="s">
        <v>52</v>
      </c>
      <c r="AB33" s="37"/>
    </row>
    <row r="34" spans="1:29" s="32" customFormat="1" x14ac:dyDescent="0.3">
      <c r="A34" s="32" t="s">
        <v>69</v>
      </c>
      <c r="B34" s="32" t="s">
        <v>43</v>
      </c>
      <c r="C34" s="33">
        <v>42088</v>
      </c>
      <c r="D34" s="32">
        <v>0.98016847702300003</v>
      </c>
      <c r="E34" s="32" t="s">
        <v>49</v>
      </c>
      <c r="F34" s="32">
        <v>0.61699585309899996</v>
      </c>
      <c r="G34" s="32" t="s">
        <v>48</v>
      </c>
      <c r="H34" s="32" t="s">
        <v>54</v>
      </c>
      <c r="I34" s="32" t="s">
        <v>55</v>
      </c>
      <c r="J34" s="32" t="s">
        <v>55</v>
      </c>
      <c r="K34" s="32" t="s">
        <v>629</v>
      </c>
      <c r="L34" s="32" t="s">
        <v>738</v>
      </c>
      <c r="M34" s="32" t="s">
        <v>606</v>
      </c>
    </row>
    <row r="35" spans="1:29" s="32" customFormat="1" x14ac:dyDescent="0.3">
      <c r="A35" s="32" t="s">
        <v>108</v>
      </c>
      <c r="B35" s="32" t="s">
        <v>64</v>
      </c>
      <c r="C35" s="33">
        <v>42088</v>
      </c>
      <c r="D35" s="32">
        <v>0.97127631215400001</v>
      </c>
      <c r="E35" s="32" t="s">
        <v>49</v>
      </c>
      <c r="F35" s="32">
        <v>0.27086772300299999</v>
      </c>
      <c r="G35" s="32" t="s">
        <v>45</v>
      </c>
      <c r="H35" s="32" t="s">
        <v>54</v>
      </c>
      <c r="I35" s="32" t="s">
        <v>55</v>
      </c>
      <c r="J35" s="32" t="s">
        <v>55</v>
      </c>
      <c r="K35" s="32" t="s">
        <v>630</v>
      </c>
      <c r="L35" s="32" t="s">
        <v>738</v>
      </c>
    </row>
    <row r="36" spans="1:29" s="32" customFormat="1" x14ac:dyDescent="0.3">
      <c r="A36" s="32" t="s">
        <v>143</v>
      </c>
      <c r="B36" s="32" t="s">
        <v>43</v>
      </c>
      <c r="C36" s="33">
        <v>42095</v>
      </c>
      <c r="D36" s="32">
        <v>0.15283633091400001</v>
      </c>
      <c r="E36" s="32" t="s">
        <v>104</v>
      </c>
      <c r="F36" s="32">
        <v>2.2560796772699998</v>
      </c>
      <c r="G36" s="32" t="s">
        <v>48</v>
      </c>
      <c r="H36" s="32" t="s">
        <v>144</v>
      </c>
      <c r="I36" s="32" t="s">
        <v>51</v>
      </c>
      <c r="J36" s="32" t="s">
        <v>144</v>
      </c>
      <c r="K36" s="32" t="s">
        <v>631</v>
      </c>
      <c r="L36" s="32" t="s">
        <v>738</v>
      </c>
      <c r="AB36" s="39"/>
      <c r="AC36" s="39"/>
    </row>
    <row r="37" spans="1:29" x14ac:dyDescent="0.3">
      <c r="A37" s="3" t="s">
        <v>203</v>
      </c>
      <c r="B37" s="3" t="s">
        <v>43</v>
      </c>
      <c r="C37" s="4">
        <v>42101</v>
      </c>
      <c r="D37" s="3">
        <v>0.91064181749200002</v>
      </c>
      <c r="E37" s="3" t="s">
        <v>49</v>
      </c>
      <c r="F37" s="3">
        <v>0.62038951505700002</v>
      </c>
      <c r="G37" s="3" t="s">
        <v>48</v>
      </c>
      <c r="H37" s="3" t="s">
        <v>54</v>
      </c>
      <c r="I37" s="3" t="s">
        <v>55</v>
      </c>
      <c r="J37" s="3" t="s">
        <v>55</v>
      </c>
      <c r="K37" s="3" t="s">
        <v>632</v>
      </c>
      <c r="L37" s="3" t="s">
        <v>52</v>
      </c>
      <c r="M37" s="3" t="s">
        <v>606</v>
      </c>
      <c r="AB37" s="37"/>
    </row>
    <row r="38" spans="1:29" x14ac:dyDescent="0.3">
      <c r="A38" s="3" t="s">
        <v>196</v>
      </c>
      <c r="B38" s="3" t="s">
        <v>43</v>
      </c>
      <c r="C38" s="4">
        <v>42104</v>
      </c>
      <c r="D38" s="3">
        <v>0.94995479847599995</v>
      </c>
      <c r="E38" s="3" t="s">
        <v>49</v>
      </c>
      <c r="F38" s="3">
        <v>0.24869133247799999</v>
      </c>
      <c r="G38" s="3" t="s">
        <v>45</v>
      </c>
      <c r="H38" s="3" t="s">
        <v>197</v>
      </c>
      <c r="I38" s="3" t="s">
        <v>197</v>
      </c>
      <c r="J38" s="3" t="s">
        <v>51</v>
      </c>
      <c r="K38" s="3" t="s">
        <v>633</v>
      </c>
      <c r="L38" s="3" t="s">
        <v>52</v>
      </c>
      <c r="AB38" s="37"/>
    </row>
    <row r="39" spans="1:29" x14ac:dyDescent="0.3">
      <c r="A39" s="3" t="s">
        <v>95</v>
      </c>
      <c r="B39" s="3" t="s">
        <v>64</v>
      </c>
      <c r="C39" s="4">
        <v>42117</v>
      </c>
      <c r="D39" s="3">
        <v>0.95934670385300003</v>
      </c>
      <c r="E39" s="3" t="s">
        <v>49</v>
      </c>
      <c r="F39" s="3">
        <v>0.53917945247599997</v>
      </c>
      <c r="G39" s="3" t="s">
        <v>48</v>
      </c>
      <c r="H39" s="3" t="s">
        <v>96</v>
      </c>
      <c r="I39" s="3" t="s">
        <v>51</v>
      </c>
      <c r="J39" s="3" t="s">
        <v>96</v>
      </c>
      <c r="K39" s="3" t="s">
        <v>634</v>
      </c>
      <c r="L39" s="3" t="s">
        <v>52</v>
      </c>
      <c r="AB39" s="37"/>
      <c r="AC39" s="37"/>
    </row>
    <row r="40" spans="1:29" x14ac:dyDescent="0.3">
      <c r="A40" s="3" t="s">
        <v>63</v>
      </c>
      <c r="B40" s="3" t="s">
        <v>64</v>
      </c>
      <c r="C40" s="4">
        <v>42123</v>
      </c>
      <c r="D40" s="3">
        <v>0.96215801213899999</v>
      </c>
      <c r="E40" s="3" t="s">
        <v>49</v>
      </c>
      <c r="F40" s="3">
        <v>0.50312393832299995</v>
      </c>
      <c r="G40" s="3" t="s">
        <v>48</v>
      </c>
      <c r="H40" s="3" t="s">
        <v>54</v>
      </c>
      <c r="I40" s="3" t="s">
        <v>55</v>
      </c>
      <c r="J40" s="3" t="s">
        <v>55</v>
      </c>
      <c r="K40" s="3" t="s">
        <v>635</v>
      </c>
      <c r="L40" s="3" t="s">
        <v>52</v>
      </c>
      <c r="M40" s="3" t="s">
        <v>606</v>
      </c>
    </row>
    <row r="41" spans="1:29" x14ac:dyDescent="0.3">
      <c r="A41" s="3" t="s">
        <v>115</v>
      </c>
      <c r="B41" s="3" t="s">
        <v>64</v>
      </c>
      <c r="C41" s="4">
        <v>42124</v>
      </c>
      <c r="D41" s="3">
        <v>0.96721182229299996</v>
      </c>
      <c r="E41" s="3" t="s">
        <v>49</v>
      </c>
      <c r="F41" s="3">
        <v>0.40479950519399999</v>
      </c>
      <c r="G41" s="3" t="s">
        <v>45</v>
      </c>
      <c r="H41" s="3" t="s">
        <v>54</v>
      </c>
      <c r="I41" s="3" t="s">
        <v>55</v>
      </c>
      <c r="J41" s="3" t="s">
        <v>55</v>
      </c>
      <c r="K41" s="3" t="s">
        <v>636</v>
      </c>
      <c r="L41" s="3" t="s">
        <v>52</v>
      </c>
      <c r="AB41" s="37"/>
      <c r="AC41" s="37"/>
    </row>
    <row r="42" spans="1:29" s="32" customFormat="1" x14ac:dyDescent="0.3">
      <c r="A42" s="32" t="s">
        <v>127</v>
      </c>
      <c r="B42" s="32" t="s">
        <v>43</v>
      </c>
      <c r="C42" s="33">
        <v>42125</v>
      </c>
      <c r="D42" s="32">
        <v>0.96952119254299995</v>
      </c>
      <c r="E42" s="32" t="s">
        <v>49</v>
      </c>
      <c r="F42" s="32">
        <v>0.38311719925600002</v>
      </c>
      <c r="G42" s="32" t="s">
        <v>45</v>
      </c>
      <c r="H42" s="32" t="s">
        <v>128</v>
      </c>
      <c r="I42" s="32" t="s">
        <v>51</v>
      </c>
      <c r="J42" s="32" t="s">
        <v>128</v>
      </c>
      <c r="K42" s="32" t="s">
        <v>637</v>
      </c>
      <c r="L42" s="32" t="s">
        <v>738</v>
      </c>
      <c r="AC42" s="39"/>
    </row>
    <row r="43" spans="1:29" x14ac:dyDescent="0.3">
      <c r="A43" s="3" t="s">
        <v>245</v>
      </c>
      <c r="B43" s="3" t="s">
        <v>64</v>
      </c>
      <c r="C43" s="4">
        <v>42125</v>
      </c>
      <c r="D43" s="3">
        <v>0.96867053342300002</v>
      </c>
      <c r="E43" s="3" t="s">
        <v>49</v>
      </c>
      <c r="F43" s="3">
        <v>0.44809836264500003</v>
      </c>
      <c r="G43" s="3" t="s">
        <v>45</v>
      </c>
      <c r="H43" s="3" t="s">
        <v>54</v>
      </c>
      <c r="I43" s="3" t="s">
        <v>55</v>
      </c>
      <c r="J43" s="3" t="s">
        <v>55</v>
      </c>
      <c r="K43" s="3" t="s">
        <v>638</v>
      </c>
      <c r="L43" s="3" t="s">
        <v>52</v>
      </c>
    </row>
    <row r="44" spans="1:29" x14ac:dyDescent="0.3">
      <c r="A44" s="3" t="s">
        <v>162</v>
      </c>
      <c r="B44" s="3" t="s">
        <v>43</v>
      </c>
      <c r="C44" s="4">
        <v>42131</v>
      </c>
      <c r="D44" s="3">
        <v>0.96580428881299996</v>
      </c>
      <c r="E44" s="3" t="s">
        <v>49</v>
      </c>
      <c r="F44" s="3">
        <v>0.29241141832000001</v>
      </c>
      <c r="G44" s="3" t="s">
        <v>45</v>
      </c>
      <c r="H44" s="3" t="s">
        <v>163</v>
      </c>
      <c r="I44" s="3" t="s">
        <v>51</v>
      </c>
      <c r="J44" s="3" t="s">
        <v>163</v>
      </c>
      <c r="K44" s="3" t="s">
        <v>639</v>
      </c>
      <c r="L44" s="3" t="s">
        <v>52</v>
      </c>
      <c r="AC44" s="37"/>
    </row>
    <row r="45" spans="1:29" x14ac:dyDescent="0.3">
      <c r="A45" s="3" t="s">
        <v>150</v>
      </c>
      <c r="B45" s="3" t="s">
        <v>64</v>
      </c>
      <c r="C45" s="4">
        <v>42131</v>
      </c>
      <c r="D45" s="3">
        <v>0.95352425998900003</v>
      </c>
      <c r="E45" s="3" t="s">
        <v>49</v>
      </c>
      <c r="F45" s="3">
        <v>0.39452879589399997</v>
      </c>
      <c r="G45" s="3" t="s">
        <v>45</v>
      </c>
      <c r="H45" s="3" t="s">
        <v>54</v>
      </c>
      <c r="I45" s="3" t="s">
        <v>55</v>
      </c>
      <c r="J45" s="3" t="s">
        <v>55</v>
      </c>
      <c r="K45" s="3" t="s">
        <v>640</v>
      </c>
      <c r="L45" s="3" t="s">
        <v>52</v>
      </c>
      <c r="AB45" s="37"/>
      <c r="AC45" s="37"/>
    </row>
    <row r="46" spans="1:29" s="32" customFormat="1" x14ac:dyDescent="0.3">
      <c r="A46" s="32" t="s">
        <v>230</v>
      </c>
      <c r="B46" s="32" t="s">
        <v>43</v>
      </c>
      <c r="C46" s="33">
        <v>42139</v>
      </c>
      <c r="D46" s="32">
        <v>0.96724973593600005</v>
      </c>
      <c r="E46" s="32" t="s">
        <v>49</v>
      </c>
      <c r="F46" s="32">
        <v>0.33653630664700002</v>
      </c>
      <c r="G46" s="32" t="s">
        <v>45</v>
      </c>
      <c r="H46" s="32" t="s">
        <v>54</v>
      </c>
      <c r="I46" s="32" t="s">
        <v>55</v>
      </c>
      <c r="J46" s="32" t="s">
        <v>55</v>
      </c>
      <c r="K46" s="32" t="s">
        <v>641</v>
      </c>
      <c r="L46" s="32" t="s">
        <v>738</v>
      </c>
    </row>
    <row r="47" spans="1:29" x14ac:dyDescent="0.3">
      <c r="A47" s="3" t="s">
        <v>141</v>
      </c>
      <c r="B47" s="3" t="s">
        <v>43</v>
      </c>
      <c r="C47" s="4">
        <v>42142</v>
      </c>
      <c r="D47" s="3">
        <v>0.96981666204700001</v>
      </c>
      <c r="E47" s="3" t="s">
        <v>49</v>
      </c>
      <c r="F47" s="3">
        <v>2.6174883133</v>
      </c>
      <c r="G47" s="3" t="s">
        <v>48</v>
      </c>
      <c r="H47" s="3" t="s">
        <v>142</v>
      </c>
      <c r="I47" s="3" t="s">
        <v>51</v>
      </c>
      <c r="J47" s="3" t="s">
        <v>142</v>
      </c>
      <c r="K47" s="3" t="s">
        <v>642</v>
      </c>
      <c r="L47" s="3" t="s">
        <v>52</v>
      </c>
    </row>
    <row r="48" spans="1:29" s="32" customFormat="1" x14ac:dyDescent="0.3">
      <c r="A48" s="32" t="s">
        <v>237</v>
      </c>
      <c r="B48" s="32" t="s">
        <v>43</v>
      </c>
      <c r="C48" s="33">
        <v>42145</v>
      </c>
      <c r="D48" s="32">
        <v>0.97007236891399995</v>
      </c>
      <c r="E48" s="32" t="s">
        <v>49</v>
      </c>
      <c r="F48" s="32">
        <v>0.35810342921299998</v>
      </c>
      <c r="G48" s="32" t="s">
        <v>45</v>
      </c>
      <c r="H48" s="32" t="s">
        <v>238</v>
      </c>
      <c r="I48" s="32" t="s">
        <v>51</v>
      </c>
      <c r="J48" s="32" t="s">
        <v>238</v>
      </c>
      <c r="K48" s="32" t="s">
        <v>643</v>
      </c>
      <c r="L48" s="32" t="s">
        <v>738</v>
      </c>
    </row>
    <row r="49" spans="1:29" x14ac:dyDescent="0.3">
      <c r="A49" s="3" t="s">
        <v>209</v>
      </c>
      <c r="B49" s="3" t="s">
        <v>64</v>
      </c>
      <c r="C49" s="4">
        <v>42150</v>
      </c>
      <c r="D49" s="3">
        <v>0.96421660564199996</v>
      </c>
      <c r="E49" s="3" t="s">
        <v>49</v>
      </c>
      <c r="F49" s="3">
        <v>0.33971806881400002</v>
      </c>
      <c r="G49" s="3" t="s">
        <v>45</v>
      </c>
      <c r="H49" s="3" t="s">
        <v>210</v>
      </c>
      <c r="I49" s="3" t="s">
        <v>51</v>
      </c>
      <c r="J49" s="3" t="s">
        <v>210</v>
      </c>
      <c r="K49" s="3" t="s">
        <v>644</v>
      </c>
      <c r="L49" s="3" t="s">
        <v>52</v>
      </c>
      <c r="AB49" s="37"/>
      <c r="AC49" s="37"/>
    </row>
    <row r="50" spans="1:29" x14ac:dyDescent="0.3">
      <c r="A50" s="3" t="s">
        <v>132</v>
      </c>
      <c r="B50" s="3" t="s">
        <v>43</v>
      </c>
      <c r="C50" s="4">
        <v>42152</v>
      </c>
      <c r="D50" s="3">
        <v>0.96969217047800005</v>
      </c>
      <c r="E50" s="3" t="s">
        <v>49</v>
      </c>
      <c r="F50" s="3">
        <v>0.43105678210300002</v>
      </c>
      <c r="G50" s="3" t="s">
        <v>45</v>
      </c>
      <c r="H50" s="3" t="s">
        <v>133</v>
      </c>
      <c r="I50" s="3" t="s">
        <v>51</v>
      </c>
      <c r="J50" s="3" t="s">
        <v>133</v>
      </c>
      <c r="K50" s="3" t="s">
        <v>645</v>
      </c>
      <c r="L50" s="3" t="s">
        <v>52</v>
      </c>
      <c r="AC50" s="37"/>
    </row>
    <row r="51" spans="1:29" x14ac:dyDescent="0.3">
      <c r="A51" s="3" t="s">
        <v>241</v>
      </c>
      <c r="B51" s="3" t="s">
        <v>43</v>
      </c>
      <c r="C51" s="4">
        <v>42153</v>
      </c>
      <c r="D51" s="3">
        <v>0.97529179762100005</v>
      </c>
      <c r="E51" s="3" t="s">
        <v>49</v>
      </c>
      <c r="F51" s="3">
        <v>0.32148527897000001</v>
      </c>
      <c r="G51" s="3" t="s">
        <v>45</v>
      </c>
      <c r="H51" s="3" t="s">
        <v>242</v>
      </c>
      <c r="I51" s="3" t="s">
        <v>242</v>
      </c>
      <c r="J51" s="3" t="s">
        <v>51</v>
      </c>
      <c r="K51" s="3" t="s">
        <v>646</v>
      </c>
      <c r="L51" s="3" t="s">
        <v>52</v>
      </c>
      <c r="AC51" s="37"/>
    </row>
    <row r="52" spans="1:29" x14ac:dyDescent="0.3">
      <c r="A52" s="3" t="s">
        <v>146</v>
      </c>
      <c r="B52" s="3" t="s">
        <v>64</v>
      </c>
      <c r="C52" s="4">
        <v>42160</v>
      </c>
      <c r="D52" s="3">
        <v>0.96396978043399995</v>
      </c>
      <c r="E52" s="3" t="s">
        <v>49</v>
      </c>
      <c r="F52" s="3">
        <v>0.38965789755399999</v>
      </c>
      <c r="G52" s="3" t="s">
        <v>45</v>
      </c>
      <c r="H52" s="3" t="s">
        <v>147</v>
      </c>
      <c r="I52" s="3" t="s">
        <v>147</v>
      </c>
      <c r="J52" s="3" t="s">
        <v>51</v>
      </c>
      <c r="K52" s="3" t="s">
        <v>647</v>
      </c>
      <c r="L52" s="3" t="s">
        <v>52</v>
      </c>
    </row>
    <row r="53" spans="1:29" x14ac:dyDescent="0.3">
      <c r="A53" s="3" t="s">
        <v>136</v>
      </c>
      <c r="B53" s="3" t="s">
        <v>64</v>
      </c>
      <c r="C53" s="4">
        <v>42165</v>
      </c>
      <c r="D53" s="3">
        <v>0.95826290368599998</v>
      </c>
      <c r="E53" s="3" t="s">
        <v>49</v>
      </c>
      <c r="F53" s="3">
        <v>0.52263605872499996</v>
      </c>
      <c r="G53" s="3" t="s">
        <v>48</v>
      </c>
      <c r="H53" s="3" t="s">
        <v>137</v>
      </c>
      <c r="I53" s="3" t="s">
        <v>51</v>
      </c>
      <c r="J53" s="3" t="s">
        <v>137</v>
      </c>
      <c r="K53" s="3" t="s">
        <v>648</v>
      </c>
      <c r="L53" s="3" t="s">
        <v>52</v>
      </c>
      <c r="AC53" s="37"/>
    </row>
    <row r="54" spans="1:29" x14ac:dyDescent="0.3">
      <c r="A54" s="3" t="s">
        <v>211</v>
      </c>
      <c r="B54" s="3" t="s">
        <v>43</v>
      </c>
      <c r="C54" s="4">
        <v>42167</v>
      </c>
      <c r="D54" s="3">
        <v>0.966032358832</v>
      </c>
      <c r="E54" s="3" t="s">
        <v>49</v>
      </c>
      <c r="F54" s="3">
        <v>0.42363463801500001</v>
      </c>
      <c r="G54" s="3" t="s">
        <v>45</v>
      </c>
      <c r="H54" s="3" t="s">
        <v>54</v>
      </c>
      <c r="I54" s="3" t="s">
        <v>55</v>
      </c>
      <c r="J54" s="3" t="s">
        <v>55</v>
      </c>
      <c r="K54" s="3" t="s">
        <v>649</v>
      </c>
      <c r="L54" s="3" t="s">
        <v>52</v>
      </c>
      <c r="AB54" s="37"/>
      <c r="AC54" s="37"/>
    </row>
    <row r="55" spans="1:29" x14ac:dyDescent="0.3">
      <c r="A55" s="3" t="s">
        <v>194</v>
      </c>
      <c r="B55" s="3" t="s">
        <v>64</v>
      </c>
      <c r="C55" s="4">
        <v>42167</v>
      </c>
      <c r="D55" s="3">
        <v>0.95646622782400004</v>
      </c>
      <c r="E55" s="3" t="s">
        <v>49</v>
      </c>
      <c r="F55" s="3">
        <v>0.44047777960200002</v>
      </c>
      <c r="G55" s="3" t="s">
        <v>45</v>
      </c>
      <c r="H55" s="3" t="s">
        <v>195</v>
      </c>
      <c r="I55" s="3" t="s">
        <v>51</v>
      </c>
      <c r="J55" s="3" t="s">
        <v>195</v>
      </c>
      <c r="K55" s="3" t="s">
        <v>650</v>
      </c>
      <c r="L55" s="3" t="s">
        <v>52</v>
      </c>
      <c r="AB55" s="37"/>
      <c r="AC55" s="37"/>
    </row>
    <row r="56" spans="1:29" x14ac:dyDescent="0.3">
      <c r="A56" s="3" t="s">
        <v>178</v>
      </c>
      <c r="B56" s="3" t="s">
        <v>43</v>
      </c>
      <c r="C56" s="4">
        <v>42170</v>
      </c>
      <c r="D56" s="3">
        <v>0.95771213865399996</v>
      </c>
      <c r="E56" s="3" t="s">
        <v>49</v>
      </c>
      <c r="F56" s="3">
        <v>0.114450797544</v>
      </c>
      <c r="G56" s="3" t="s">
        <v>45</v>
      </c>
      <c r="H56" s="3" t="s">
        <v>179</v>
      </c>
      <c r="I56" s="3" t="s">
        <v>51</v>
      </c>
      <c r="J56" s="3" t="s">
        <v>179</v>
      </c>
      <c r="K56" s="3" t="s">
        <v>651</v>
      </c>
      <c r="L56" s="3" t="s">
        <v>52</v>
      </c>
      <c r="AB56" s="37"/>
      <c r="AC56" s="37"/>
    </row>
    <row r="57" spans="1:29" x14ac:dyDescent="0.3">
      <c r="A57" s="3" t="s">
        <v>204</v>
      </c>
      <c r="B57" s="3" t="s">
        <v>43</v>
      </c>
      <c r="C57" s="4">
        <v>42174</v>
      </c>
      <c r="D57" s="3">
        <v>0.97020210740199997</v>
      </c>
      <c r="E57" s="3" t="s">
        <v>49</v>
      </c>
      <c r="F57" s="3">
        <v>0.33915593086500001</v>
      </c>
      <c r="G57" s="3" t="s">
        <v>45</v>
      </c>
      <c r="H57" s="3" t="s">
        <v>54</v>
      </c>
      <c r="I57" s="3" t="s">
        <v>55</v>
      </c>
      <c r="J57" s="3" t="s">
        <v>55</v>
      </c>
      <c r="K57" s="3" t="s">
        <v>652</v>
      </c>
      <c r="L57" s="3" t="s">
        <v>52</v>
      </c>
    </row>
    <row r="58" spans="1:29" x14ac:dyDescent="0.3">
      <c r="A58" s="3" t="s">
        <v>199</v>
      </c>
      <c r="B58" s="3" t="s">
        <v>43</v>
      </c>
      <c r="C58" s="4">
        <v>42177</v>
      </c>
      <c r="D58" s="3">
        <v>0.96185978217599999</v>
      </c>
      <c r="E58" s="3" t="s">
        <v>49</v>
      </c>
      <c r="F58" s="3">
        <v>0.38333487043300002</v>
      </c>
      <c r="G58" s="3" t="s">
        <v>45</v>
      </c>
      <c r="H58" s="3" t="s">
        <v>200</v>
      </c>
      <c r="I58" s="3" t="s">
        <v>51</v>
      </c>
      <c r="J58" s="3" t="s">
        <v>200</v>
      </c>
      <c r="K58" s="3" t="s">
        <v>653</v>
      </c>
      <c r="L58" s="3" t="s">
        <v>52</v>
      </c>
    </row>
    <row r="59" spans="1:29" x14ac:dyDescent="0.3">
      <c r="A59" s="3" t="s">
        <v>191</v>
      </c>
      <c r="B59" s="3" t="s">
        <v>43</v>
      </c>
      <c r="C59" s="4">
        <v>42178</v>
      </c>
      <c r="D59" s="3">
        <v>0.95712277398599999</v>
      </c>
      <c r="E59" s="3" t="s">
        <v>49</v>
      </c>
      <c r="F59" s="3">
        <v>0.427711598586</v>
      </c>
      <c r="G59" s="3" t="s">
        <v>45</v>
      </c>
      <c r="H59" s="3" t="s">
        <v>54</v>
      </c>
      <c r="I59" s="3" t="s">
        <v>55</v>
      </c>
      <c r="J59" s="3" t="s">
        <v>55</v>
      </c>
      <c r="K59" s="3" t="s">
        <v>654</v>
      </c>
      <c r="L59" s="3" t="s">
        <v>52</v>
      </c>
      <c r="AB59" s="37"/>
      <c r="AC59" s="37"/>
    </row>
    <row r="60" spans="1:29" x14ac:dyDescent="0.3">
      <c r="A60" s="3" t="s">
        <v>68</v>
      </c>
      <c r="B60" s="3" t="s">
        <v>43</v>
      </c>
      <c r="C60" s="4">
        <v>42191</v>
      </c>
      <c r="D60" s="3">
        <v>0.95474760155399996</v>
      </c>
      <c r="E60" s="3" t="s">
        <v>49</v>
      </c>
      <c r="F60" s="3">
        <v>0.17723980445500001</v>
      </c>
      <c r="G60" s="3" t="s">
        <v>45</v>
      </c>
      <c r="H60" s="3" t="s">
        <v>54</v>
      </c>
      <c r="I60" s="3" t="s">
        <v>55</v>
      </c>
      <c r="J60" s="3" t="s">
        <v>55</v>
      </c>
      <c r="K60" s="3" t="s">
        <v>655</v>
      </c>
      <c r="L60" s="3" t="s">
        <v>52</v>
      </c>
      <c r="AB60" s="37"/>
    </row>
    <row r="61" spans="1:29" s="32" customFormat="1" x14ac:dyDescent="0.3">
      <c r="A61" s="32" t="s">
        <v>125</v>
      </c>
      <c r="B61" s="32" t="s">
        <v>64</v>
      </c>
      <c r="C61" s="33">
        <v>42214</v>
      </c>
      <c r="D61" s="32">
        <v>0.95495781547500003</v>
      </c>
      <c r="E61" s="32" t="s">
        <v>49</v>
      </c>
      <c r="F61" s="32">
        <v>0.27014828415100001</v>
      </c>
      <c r="G61" s="32" t="s">
        <v>45</v>
      </c>
      <c r="H61" s="32" t="s">
        <v>126</v>
      </c>
      <c r="I61" s="32" t="s">
        <v>51</v>
      </c>
      <c r="J61" s="32" t="s">
        <v>126</v>
      </c>
      <c r="K61" s="32" t="s">
        <v>656</v>
      </c>
      <c r="L61" s="32" t="s">
        <v>738</v>
      </c>
      <c r="AB61" s="39"/>
      <c r="AC61" s="39"/>
    </row>
    <row r="62" spans="1:29" x14ac:dyDescent="0.3">
      <c r="A62" s="3" t="s">
        <v>187</v>
      </c>
      <c r="B62" s="3" t="s">
        <v>43</v>
      </c>
      <c r="C62" s="4">
        <v>42215</v>
      </c>
      <c r="D62" s="3">
        <v>0.96401734023800001</v>
      </c>
      <c r="E62" s="3" t="s">
        <v>49</v>
      </c>
      <c r="F62" s="3">
        <v>0.34993546345299997</v>
      </c>
      <c r="G62" s="3" t="s">
        <v>45</v>
      </c>
      <c r="H62" s="3" t="s">
        <v>54</v>
      </c>
      <c r="I62" s="3" t="s">
        <v>55</v>
      </c>
      <c r="J62" s="3" t="s">
        <v>55</v>
      </c>
      <c r="K62" s="3" t="s">
        <v>657</v>
      </c>
      <c r="L62" s="3" t="s">
        <v>52</v>
      </c>
    </row>
    <row r="63" spans="1:29" x14ac:dyDescent="0.3">
      <c r="A63" s="3" t="s">
        <v>42</v>
      </c>
      <c r="B63" s="3" t="s">
        <v>43</v>
      </c>
      <c r="C63" s="4">
        <v>42216</v>
      </c>
      <c r="D63" s="3">
        <v>0.967603530968</v>
      </c>
      <c r="E63" s="3" t="s">
        <v>49</v>
      </c>
      <c r="F63" s="3">
        <v>0.82507032100699995</v>
      </c>
      <c r="G63" s="3" t="s">
        <v>48</v>
      </c>
      <c r="H63" s="3" t="s">
        <v>50</v>
      </c>
      <c r="I63" s="3" t="s">
        <v>51</v>
      </c>
      <c r="J63" s="3" t="s">
        <v>50</v>
      </c>
      <c r="K63" s="3" t="s">
        <v>658</v>
      </c>
      <c r="L63" s="3" t="s">
        <v>52</v>
      </c>
    </row>
    <row r="64" spans="1:29" x14ac:dyDescent="0.3">
      <c r="A64" s="3" t="s">
        <v>239</v>
      </c>
      <c r="B64" s="3" t="s">
        <v>64</v>
      </c>
      <c r="C64" s="4">
        <v>42216</v>
      </c>
      <c r="D64" s="3">
        <v>0.96377559261400003</v>
      </c>
      <c r="E64" s="3" t="s">
        <v>49</v>
      </c>
      <c r="F64" s="3">
        <v>0.29214396103899998</v>
      </c>
      <c r="G64" s="3" t="s">
        <v>45</v>
      </c>
      <c r="H64" s="3" t="s">
        <v>54</v>
      </c>
      <c r="I64" s="3" t="s">
        <v>55</v>
      </c>
      <c r="J64" s="3" t="s">
        <v>55</v>
      </c>
      <c r="K64" s="3" t="s">
        <v>659</v>
      </c>
      <c r="L64" s="3" t="s">
        <v>52</v>
      </c>
      <c r="AC64" s="37"/>
    </row>
    <row r="65" spans="1:29" s="32" customFormat="1" x14ac:dyDescent="0.3">
      <c r="A65" s="32" t="s">
        <v>157</v>
      </c>
      <c r="B65" s="32" t="s">
        <v>64</v>
      </c>
      <c r="C65" s="33">
        <v>42223</v>
      </c>
      <c r="D65" s="32">
        <v>0.94876707059300003</v>
      </c>
      <c r="E65" s="32" t="s">
        <v>49</v>
      </c>
      <c r="F65" s="32">
        <v>0.35886784923800003</v>
      </c>
      <c r="G65" s="32" t="s">
        <v>45</v>
      </c>
      <c r="H65" s="32" t="s">
        <v>158</v>
      </c>
      <c r="I65" s="32" t="s">
        <v>51</v>
      </c>
      <c r="J65" s="32" t="s">
        <v>158</v>
      </c>
      <c r="K65" s="32" t="s">
        <v>660</v>
      </c>
      <c r="L65" s="32" t="s">
        <v>738</v>
      </c>
    </row>
    <row r="66" spans="1:29" s="32" customFormat="1" x14ac:dyDescent="0.3">
      <c r="A66" s="32" t="s">
        <v>121</v>
      </c>
      <c r="B66" s="32" t="s">
        <v>43</v>
      </c>
      <c r="C66" s="33">
        <v>42226</v>
      </c>
      <c r="D66" s="32">
        <v>0.94831198776100001</v>
      </c>
      <c r="E66" s="32" t="s">
        <v>49</v>
      </c>
      <c r="F66" s="32">
        <v>0.365356046923</v>
      </c>
      <c r="G66" s="32" t="s">
        <v>45</v>
      </c>
      <c r="H66" s="32" t="s">
        <v>122</v>
      </c>
      <c r="I66" s="32" t="s">
        <v>51</v>
      </c>
      <c r="J66" s="32" t="s">
        <v>122</v>
      </c>
      <c r="K66" s="32" t="s">
        <v>661</v>
      </c>
      <c r="L66" s="32" t="s">
        <v>738</v>
      </c>
      <c r="AB66" s="39"/>
    </row>
    <row r="67" spans="1:29" x14ac:dyDescent="0.3">
      <c r="A67" s="3" t="s">
        <v>170</v>
      </c>
      <c r="B67" s="3" t="s">
        <v>64</v>
      </c>
      <c r="C67" s="4">
        <v>42227</v>
      </c>
      <c r="D67" s="3">
        <v>0.97389451821799999</v>
      </c>
      <c r="E67" s="3" t="s">
        <v>49</v>
      </c>
      <c r="F67" s="3">
        <v>0.173151836181</v>
      </c>
      <c r="G67" s="3" t="s">
        <v>45</v>
      </c>
      <c r="H67" s="3" t="s">
        <v>54</v>
      </c>
      <c r="I67" s="3" t="s">
        <v>55</v>
      </c>
      <c r="J67" s="3" t="s">
        <v>55</v>
      </c>
      <c r="K67" s="3" t="s">
        <v>662</v>
      </c>
      <c r="L67" s="3" t="s">
        <v>52</v>
      </c>
      <c r="AB67" s="37"/>
    </row>
    <row r="68" spans="1:29" x14ac:dyDescent="0.3">
      <c r="A68" s="3" t="s">
        <v>240</v>
      </c>
      <c r="B68" s="3" t="s">
        <v>64</v>
      </c>
      <c r="C68" s="4">
        <v>42235</v>
      </c>
      <c r="D68" s="3">
        <v>0.95954815466300003</v>
      </c>
      <c r="E68" s="3" t="s">
        <v>49</v>
      </c>
      <c r="F68" s="3">
        <v>0.35264182079700002</v>
      </c>
      <c r="G68" s="3" t="s">
        <v>45</v>
      </c>
      <c r="H68" s="3" t="s">
        <v>54</v>
      </c>
      <c r="I68" s="3" t="s">
        <v>55</v>
      </c>
      <c r="J68" s="3" t="s">
        <v>55</v>
      </c>
      <c r="K68" s="3" t="s">
        <v>663</v>
      </c>
      <c r="L68" s="3" t="s">
        <v>52</v>
      </c>
      <c r="AC68" s="37"/>
    </row>
    <row r="69" spans="1:29" x14ac:dyDescent="0.3">
      <c r="A69" s="3" t="s">
        <v>161</v>
      </c>
      <c r="B69" s="3" t="s">
        <v>43</v>
      </c>
      <c r="C69" s="4">
        <v>42236</v>
      </c>
      <c r="D69" s="3">
        <v>0.96856402469199998</v>
      </c>
      <c r="E69" s="3" t="s">
        <v>49</v>
      </c>
      <c r="F69" s="3">
        <v>0.70143133848700001</v>
      </c>
      <c r="G69" s="3" t="s">
        <v>48</v>
      </c>
      <c r="H69" s="3" t="s">
        <v>54</v>
      </c>
      <c r="I69" s="3" t="s">
        <v>55</v>
      </c>
      <c r="J69" s="3" t="s">
        <v>55</v>
      </c>
      <c r="K69" s="3" t="s">
        <v>664</v>
      </c>
      <c r="L69" s="3" t="s">
        <v>52</v>
      </c>
      <c r="M69" s="3" t="s">
        <v>606</v>
      </c>
    </row>
    <row r="70" spans="1:29" x14ac:dyDescent="0.3">
      <c r="A70" s="3" t="s">
        <v>109</v>
      </c>
      <c r="B70" s="3" t="s">
        <v>64</v>
      </c>
      <c r="C70" s="4">
        <v>42236</v>
      </c>
      <c r="D70" s="3">
        <v>0.96571879311300002</v>
      </c>
      <c r="E70" s="3" t="s">
        <v>49</v>
      </c>
      <c r="F70" s="3">
        <v>0.26271766188500001</v>
      </c>
      <c r="G70" s="3" t="s">
        <v>45</v>
      </c>
      <c r="H70" s="3" t="s">
        <v>54</v>
      </c>
      <c r="I70" s="3" t="s">
        <v>55</v>
      </c>
      <c r="J70" s="3" t="s">
        <v>55</v>
      </c>
      <c r="K70" s="3" t="s">
        <v>665</v>
      </c>
      <c r="L70" s="3" t="s">
        <v>52</v>
      </c>
    </row>
    <row r="71" spans="1:29" x14ac:dyDescent="0.3">
      <c r="A71" s="3" t="s">
        <v>248</v>
      </c>
      <c r="B71" s="3" t="s">
        <v>64</v>
      </c>
      <c r="C71" s="4">
        <v>42237</v>
      </c>
      <c r="D71" s="3">
        <v>0.94603703190999999</v>
      </c>
      <c r="E71" s="3" t="s">
        <v>49</v>
      </c>
      <c r="F71" s="3">
        <v>0.235390677375</v>
      </c>
      <c r="G71" s="3" t="s">
        <v>45</v>
      </c>
      <c r="H71" s="3" t="s">
        <v>54</v>
      </c>
      <c r="I71" s="3" t="s">
        <v>55</v>
      </c>
      <c r="J71" s="3" t="s">
        <v>55</v>
      </c>
      <c r="K71" s="3" t="s">
        <v>666</v>
      </c>
      <c r="L71" s="3" t="s">
        <v>52</v>
      </c>
    </row>
    <row r="72" spans="1:29" s="32" customFormat="1" x14ac:dyDescent="0.3">
      <c r="A72" s="32" t="s">
        <v>202</v>
      </c>
      <c r="B72" s="32" t="s">
        <v>43</v>
      </c>
      <c r="C72" s="33">
        <v>42249</v>
      </c>
      <c r="D72" s="32">
        <v>0.94956934251000003</v>
      </c>
      <c r="E72" s="32" t="s">
        <v>49</v>
      </c>
      <c r="F72" s="32">
        <v>0.46846958834000002</v>
      </c>
      <c r="G72" s="32" t="s">
        <v>45</v>
      </c>
      <c r="H72" s="32" t="s">
        <v>54</v>
      </c>
      <c r="I72" s="32" t="s">
        <v>55</v>
      </c>
      <c r="J72" s="32" t="s">
        <v>55</v>
      </c>
      <c r="K72" s="32" t="s">
        <v>667</v>
      </c>
      <c r="L72" s="32" t="s">
        <v>738</v>
      </c>
      <c r="AB72" s="39"/>
      <c r="AC72" s="39"/>
    </row>
    <row r="73" spans="1:29" x14ac:dyDescent="0.3">
      <c r="A73" s="3" t="s">
        <v>212</v>
      </c>
      <c r="B73" s="3" t="s">
        <v>64</v>
      </c>
      <c r="C73" s="4">
        <v>42251</v>
      </c>
      <c r="D73" s="3">
        <v>0.95226267226700001</v>
      </c>
      <c r="E73" s="3" t="s">
        <v>49</v>
      </c>
      <c r="F73" s="3">
        <v>0.26214334528599997</v>
      </c>
      <c r="G73" s="3" t="s">
        <v>45</v>
      </c>
      <c r="H73" s="3" t="s">
        <v>213</v>
      </c>
      <c r="I73" s="3" t="s">
        <v>51</v>
      </c>
      <c r="J73" s="3" t="s">
        <v>213</v>
      </c>
      <c r="K73" s="3" t="s">
        <v>668</v>
      </c>
      <c r="L73" s="3" t="s">
        <v>52</v>
      </c>
      <c r="AB73" s="37"/>
      <c r="AC73" s="37"/>
    </row>
    <row r="74" spans="1:29" s="32" customFormat="1" x14ac:dyDescent="0.3">
      <c r="A74" s="32" t="s">
        <v>106</v>
      </c>
      <c r="B74" s="32" t="s">
        <v>64</v>
      </c>
      <c r="C74" s="33">
        <v>42257</v>
      </c>
      <c r="D74" s="32">
        <v>0.94588676690499995</v>
      </c>
      <c r="E74" s="32" t="s">
        <v>49</v>
      </c>
      <c r="F74" s="32">
        <v>0.923714358658</v>
      </c>
      <c r="G74" s="32" t="s">
        <v>48</v>
      </c>
      <c r="H74" s="32" t="s">
        <v>107</v>
      </c>
      <c r="I74" s="32" t="s">
        <v>51</v>
      </c>
      <c r="J74" s="32" t="s">
        <v>107</v>
      </c>
      <c r="K74" s="32" t="s">
        <v>669</v>
      </c>
      <c r="L74" s="32" t="s">
        <v>738</v>
      </c>
      <c r="AB74" s="39"/>
    </row>
    <row r="75" spans="1:29" s="32" customFormat="1" x14ac:dyDescent="0.3">
      <c r="A75" s="32" t="s">
        <v>62</v>
      </c>
      <c r="B75" s="32" t="s">
        <v>43</v>
      </c>
      <c r="C75" s="33">
        <v>42258</v>
      </c>
      <c r="D75" s="32">
        <v>0.96577270552600003</v>
      </c>
      <c r="E75" s="32" t="s">
        <v>49</v>
      </c>
      <c r="F75" s="32">
        <v>0.30964337569200001</v>
      </c>
      <c r="G75" s="32" t="s">
        <v>45</v>
      </c>
      <c r="H75" s="32" t="s">
        <v>54</v>
      </c>
      <c r="I75" s="32" t="s">
        <v>55</v>
      </c>
      <c r="J75" s="32" t="s">
        <v>55</v>
      </c>
      <c r="K75" s="32" t="s">
        <v>670</v>
      </c>
      <c r="L75" s="32" t="s">
        <v>738</v>
      </c>
    </row>
    <row r="76" spans="1:29" s="32" customFormat="1" x14ac:dyDescent="0.3">
      <c r="A76" s="32" t="s">
        <v>172</v>
      </c>
      <c r="B76" s="32" t="s">
        <v>64</v>
      </c>
      <c r="C76" s="33">
        <v>42258</v>
      </c>
      <c r="D76" s="32">
        <v>0.943897243632</v>
      </c>
      <c r="E76" s="32" t="s">
        <v>49</v>
      </c>
      <c r="F76" s="32">
        <v>0.64105638681199995</v>
      </c>
      <c r="G76" s="32" t="s">
        <v>48</v>
      </c>
      <c r="H76" s="32" t="s">
        <v>173</v>
      </c>
      <c r="I76" s="32" t="s">
        <v>51</v>
      </c>
      <c r="J76" s="32" t="s">
        <v>173</v>
      </c>
      <c r="K76" s="32" t="s">
        <v>671</v>
      </c>
      <c r="L76" s="32" t="s">
        <v>738</v>
      </c>
      <c r="AB76" s="39"/>
    </row>
    <row r="77" spans="1:29" x14ac:dyDescent="0.3">
      <c r="A77" s="3" t="s">
        <v>234</v>
      </c>
      <c r="B77" s="3" t="s">
        <v>43</v>
      </c>
      <c r="C77" s="4">
        <v>42261</v>
      </c>
      <c r="D77" s="3">
        <v>0.90455427388300003</v>
      </c>
      <c r="E77" s="3" t="s">
        <v>49</v>
      </c>
      <c r="F77" s="3">
        <v>0.34856988950899997</v>
      </c>
      <c r="G77" s="3" t="s">
        <v>45</v>
      </c>
      <c r="H77" s="3" t="s">
        <v>235</v>
      </c>
      <c r="I77" s="3" t="s">
        <v>235</v>
      </c>
      <c r="J77" s="3" t="s">
        <v>51</v>
      </c>
      <c r="K77" s="3" t="s">
        <v>672</v>
      </c>
      <c r="L77" s="3" t="s">
        <v>52</v>
      </c>
    </row>
    <row r="78" spans="1:29" x14ac:dyDescent="0.3">
      <c r="A78" s="3" t="s">
        <v>176</v>
      </c>
      <c r="B78" s="3" t="s">
        <v>64</v>
      </c>
      <c r="C78" s="4">
        <v>42272</v>
      </c>
      <c r="D78" s="3">
        <v>0.95464696259799997</v>
      </c>
      <c r="E78" s="3" t="s">
        <v>49</v>
      </c>
      <c r="F78" s="3">
        <v>0.33048677285299999</v>
      </c>
      <c r="G78" s="3" t="s">
        <v>45</v>
      </c>
      <c r="H78" s="3" t="s">
        <v>54</v>
      </c>
      <c r="I78" s="3" t="s">
        <v>55</v>
      </c>
      <c r="J78" s="3" t="s">
        <v>55</v>
      </c>
      <c r="K78" s="3" t="s">
        <v>673</v>
      </c>
      <c r="L78" s="3" t="s">
        <v>52</v>
      </c>
      <c r="AC78" s="37"/>
    </row>
    <row r="79" spans="1:29" s="32" customFormat="1" x14ac:dyDescent="0.3">
      <c r="A79" s="32" t="s">
        <v>247</v>
      </c>
      <c r="B79" s="32" t="s">
        <v>64</v>
      </c>
      <c r="C79" s="33">
        <v>42275</v>
      </c>
      <c r="D79" s="32">
        <v>0.95781507676900002</v>
      </c>
      <c r="E79" s="32" t="s">
        <v>49</v>
      </c>
      <c r="F79" s="32">
        <v>0.28349661013100003</v>
      </c>
      <c r="G79" s="32" t="s">
        <v>45</v>
      </c>
      <c r="H79" s="32" t="s">
        <v>54</v>
      </c>
      <c r="I79" s="32" t="s">
        <v>55</v>
      </c>
      <c r="J79" s="32" t="s">
        <v>55</v>
      </c>
      <c r="K79" s="32" t="s">
        <v>674</v>
      </c>
      <c r="L79" s="32" t="s">
        <v>738</v>
      </c>
    </row>
    <row r="80" spans="1:29" s="32" customFormat="1" x14ac:dyDescent="0.3">
      <c r="A80" s="32" t="s">
        <v>140</v>
      </c>
      <c r="B80" s="32" t="s">
        <v>64</v>
      </c>
      <c r="C80" s="33">
        <v>42277</v>
      </c>
      <c r="D80" s="32">
        <v>0.96092131781900003</v>
      </c>
      <c r="E80" s="32" t="s">
        <v>49</v>
      </c>
      <c r="F80" s="32">
        <v>0.51260970833300001</v>
      </c>
      <c r="G80" s="32" t="s">
        <v>48</v>
      </c>
      <c r="H80" s="32" t="s">
        <v>54</v>
      </c>
      <c r="I80" s="32" t="s">
        <v>55</v>
      </c>
      <c r="J80" s="32" t="s">
        <v>55</v>
      </c>
      <c r="K80" s="32" t="s">
        <v>675</v>
      </c>
      <c r="L80" s="32" t="s">
        <v>738</v>
      </c>
      <c r="M80" s="32" t="s">
        <v>606</v>
      </c>
      <c r="AB80" s="39"/>
    </row>
    <row r="81" spans="1:29" s="32" customFormat="1" x14ac:dyDescent="0.3">
      <c r="A81" s="32" t="s">
        <v>188</v>
      </c>
      <c r="B81" s="32" t="s">
        <v>64</v>
      </c>
      <c r="C81" s="33">
        <v>42278</v>
      </c>
      <c r="D81" s="32">
        <v>0.96312899052099998</v>
      </c>
      <c r="E81" s="32" t="s">
        <v>49</v>
      </c>
      <c r="F81" s="32">
        <v>0.38331003802300001</v>
      </c>
      <c r="G81" s="32" t="s">
        <v>45</v>
      </c>
      <c r="H81" s="32" t="s">
        <v>54</v>
      </c>
      <c r="I81" s="32" t="s">
        <v>55</v>
      </c>
      <c r="J81" s="32" t="s">
        <v>55</v>
      </c>
      <c r="K81" s="32" t="s">
        <v>676</v>
      </c>
      <c r="L81" s="32" t="s">
        <v>738</v>
      </c>
      <c r="AB81" s="39"/>
    </row>
    <row r="82" spans="1:29" x14ac:dyDescent="0.3">
      <c r="A82" s="3" t="s">
        <v>119</v>
      </c>
      <c r="B82" s="3" t="s">
        <v>64</v>
      </c>
      <c r="C82" s="4">
        <v>42279</v>
      </c>
      <c r="D82" s="3">
        <v>0.93267110813200005</v>
      </c>
      <c r="E82" s="3" t="s">
        <v>49</v>
      </c>
      <c r="F82" s="3">
        <v>0.544279834071</v>
      </c>
      <c r="G82" s="3" t="s">
        <v>48</v>
      </c>
      <c r="H82" s="3" t="s">
        <v>120</v>
      </c>
      <c r="I82" s="3" t="s">
        <v>51</v>
      </c>
      <c r="J82" s="3" t="s">
        <v>120</v>
      </c>
      <c r="K82" s="3" t="s">
        <v>677</v>
      </c>
      <c r="L82" s="3" t="s">
        <v>52</v>
      </c>
      <c r="AB82" s="37"/>
      <c r="AC82" s="37"/>
    </row>
    <row r="83" spans="1:29" x14ac:dyDescent="0.3">
      <c r="A83" s="3" t="s">
        <v>181</v>
      </c>
      <c r="B83" s="3" t="s">
        <v>43</v>
      </c>
      <c r="C83" s="4">
        <v>42286</v>
      </c>
      <c r="D83" s="3">
        <v>0.96169425715400003</v>
      </c>
      <c r="E83" s="3" t="s">
        <v>49</v>
      </c>
      <c r="F83" s="3">
        <v>0.42250183766299998</v>
      </c>
      <c r="G83" s="3" t="s">
        <v>45</v>
      </c>
      <c r="H83" s="3" t="s">
        <v>182</v>
      </c>
      <c r="I83" s="3" t="s">
        <v>182</v>
      </c>
      <c r="J83" s="3" t="s">
        <v>51</v>
      </c>
      <c r="K83" s="3" t="s">
        <v>678</v>
      </c>
      <c r="L83" s="3" t="s">
        <v>52</v>
      </c>
    </row>
    <row r="84" spans="1:29" x14ac:dyDescent="0.3">
      <c r="A84" s="3" t="s">
        <v>221</v>
      </c>
      <c r="B84" s="3" t="s">
        <v>64</v>
      </c>
      <c r="C84" s="4">
        <v>42286</v>
      </c>
      <c r="D84" s="3">
        <v>0.95595380506600003</v>
      </c>
      <c r="E84" s="3" t="s">
        <v>49</v>
      </c>
      <c r="F84" s="3">
        <v>0.89911170704400001</v>
      </c>
      <c r="G84" s="3" t="s">
        <v>48</v>
      </c>
      <c r="H84" s="3" t="s">
        <v>222</v>
      </c>
      <c r="I84" s="3" t="s">
        <v>51</v>
      </c>
      <c r="J84" s="3" t="s">
        <v>222</v>
      </c>
      <c r="K84" s="3" t="s">
        <v>679</v>
      </c>
      <c r="L84" s="3" t="s">
        <v>52</v>
      </c>
      <c r="AB84" s="37"/>
    </row>
    <row r="85" spans="1:29" x14ac:dyDescent="0.3">
      <c r="A85" s="3" t="s">
        <v>184</v>
      </c>
      <c r="B85" s="3" t="s">
        <v>64</v>
      </c>
      <c r="C85" s="4">
        <v>42289</v>
      </c>
      <c r="D85" s="3">
        <v>0.96408021465799998</v>
      </c>
      <c r="E85" s="3" t="s">
        <v>49</v>
      </c>
      <c r="F85" s="3">
        <v>0.458944495851</v>
      </c>
      <c r="G85" s="3" t="s">
        <v>45</v>
      </c>
      <c r="H85" s="3" t="s">
        <v>185</v>
      </c>
      <c r="I85" s="3" t="s">
        <v>51</v>
      </c>
      <c r="J85" s="3" t="s">
        <v>185</v>
      </c>
      <c r="K85" s="3" t="s">
        <v>680</v>
      </c>
      <c r="L85" s="3" t="s">
        <v>52</v>
      </c>
      <c r="AB85" s="37"/>
      <c r="AC85" s="37"/>
    </row>
    <row r="86" spans="1:29" x14ac:dyDescent="0.3">
      <c r="A86" s="3" t="s">
        <v>192</v>
      </c>
      <c r="B86" s="3" t="s">
        <v>64</v>
      </c>
      <c r="C86" s="4">
        <v>42296</v>
      </c>
      <c r="D86" s="3">
        <v>0.98719256663699995</v>
      </c>
      <c r="E86" s="3" t="s">
        <v>49</v>
      </c>
      <c r="F86" s="3">
        <v>0.45516881302399997</v>
      </c>
      <c r="G86" s="3" t="s">
        <v>45</v>
      </c>
      <c r="H86" s="3" t="s">
        <v>193</v>
      </c>
      <c r="I86" s="3" t="s">
        <v>193</v>
      </c>
      <c r="J86" s="3" t="s">
        <v>51</v>
      </c>
      <c r="K86" s="3" t="s">
        <v>681</v>
      </c>
      <c r="L86" s="3" t="s">
        <v>52</v>
      </c>
      <c r="AB86" s="37"/>
    </row>
    <row r="87" spans="1:29" x14ac:dyDescent="0.3">
      <c r="A87" s="3" t="s">
        <v>110</v>
      </c>
      <c r="B87" s="3" t="s">
        <v>43</v>
      </c>
      <c r="C87" s="4">
        <v>42298</v>
      </c>
      <c r="D87" s="3">
        <v>0.95873118270299995</v>
      </c>
      <c r="E87" s="3" t="s">
        <v>49</v>
      </c>
      <c r="F87" s="3">
        <v>0.46616608560200001</v>
      </c>
      <c r="G87" s="3" t="s">
        <v>45</v>
      </c>
      <c r="H87" s="3" t="s">
        <v>111</v>
      </c>
      <c r="I87" s="3" t="s">
        <v>111</v>
      </c>
      <c r="J87" s="3" t="s">
        <v>51</v>
      </c>
      <c r="K87" s="3" t="s">
        <v>682</v>
      </c>
      <c r="L87" s="3" t="s">
        <v>52</v>
      </c>
      <c r="AC87" s="37"/>
    </row>
    <row r="88" spans="1:29" x14ac:dyDescent="0.3">
      <c r="A88" s="3" t="s">
        <v>70</v>
      </c>
      <c r="B88" s="3" t="s">
        <v>64</v>
      </c>
      <c r="C88" s="4">
        <v>42299</v>
      </c>
      <c r="D88" s="3">
        <v>0.946371707344</v>
      </c>
      <c r="E88" s="3" t="s">
        <v>49</v>
      </c>
      <c r="F88" s="3">
        <v>0.263477750871</v>
      </c>
      <c r="G88" s="3" t="s">
        <v>45</v>
      </c>
      <c r="H88" s="3" t="s">
        <v>71</v>
      </c>
      <c r="I88" s="3" t="s">
        <v>51</v>
      </c>
      <c r="J88" s="3" t="s">
        <v>71</v>
      </c>
      <c r="K88" s="3" t="s">
        <v>683</v>
      </c>
      <c r="L88" s="3" t="s">
        <v>52</v>
      </c>
      <c r="AB88" s="37"/>
      <c r="AC88" s="37"/>
    </row>
    <row r="89" spans="1:29" x14ac:dyDescent="0.3">
      <c r="A89" s="3" t="s">
        <v>189</v>
      </c>
      <c r="B89" s="3" t="s">
        <v>43</v>
      </c>
      <c r="C89" s="4">
        <v>42303</v>
      </c>
      <c r="D89" s="3">
        <v>0.98542402298599996</v>
      </c>
      <c r="E89" s="3" t="s">
        <v>49</v>
      </c>
      <c r="F89" s="3">
        <v>0.28355015475099998</v>
      </c>
      <c r="G89" s="3" t="s">
        <v>45</v>
      </c>
      <c r="H89" s="3" t="s">
        <v>190</v>
      </c>
      <c r="I89" s="3" t="s">
        <v>51</v>
      </c>
      <c r="J89" s="3" t="s">
        <v>190</v>
      </c>
      <c r="K89" s="3" t="s">
        <v>684</v>
      </c>
      <c r="L89" s="3" t="s">
        <v>52</v>
      </c>
      <c r="AB89" s="37"/>
      <c r="AC89" s="37"/>
    </row>
    <row r="90" spans="1:29" x14ac:dyDescent="0.3">
      <c r="A90" s="3" t="s">
        <v>205</v>
      </c>
      <c r="B90" s="3" t="s">
        <v>64</v>
      </c>
      <c r="C90" s="4">
        <v>42310</v>
      </c>
      <c r="D90" s="3">
        <v>0.94155606845700002</v>
      </c>
      <c r="E90" s="3" t="s">
        <v>49</v>
      </c>
      <c r="F90" s="3">
        <v>0.18495164105799999</v>
      </c>
      <c r="G90" s="3" t="s">
        <v>45</v>
      </c>
      <c r="H90" s="3" t="s">
        <v>206</v>
      </c>
      <c r="I90" s="3" t="s">
        <v>207</v>
      </c>
      <c r="J90" s="3" t="s">
        <v>208</v>
      </c>
      <c r="K90" s="3" t="s">
        <v>685</v>
      </c>
      <c r="L90" s="3" t="s">
        <v>52</v>
      </c>
      <c r="AB90" s="37"/>
      <c r="AC90" s="37"/>
    </row>
    <row r="91" spans="1:29" x14ac:dyDescent="0.3">
      <c r="A91" s="3" t="s">
        <v>94</v>
      </c>
      <c r="B91" s="3" t="s">
        <v>43</v>
      </c>
      <c r="C91" s="4">
        <v>42312</v>
      </c>
      <c r="D91" s="3">
        <v>0.91904005441199998</v>
      </c>
      <c r="E91" s="3" t="s">
        <v>49</v>
      </c>
      <c r="F91" s="3">
        <v>0.40846398463099998</v>
      </c>
      <c r="G91" s="3" t="s">
        <v>45</v>
      </c>
      <c r="H91" s="3" t="s">
        <v>54</v>
      </c>
      <c r="I91" s="3" t="s">
        <v>55</v>
      </c>
      <c r="J91" s="3" t="s">
        <v>55</v>
      </c>
      <c r="K91" s="3" t="s">
        <v>686</v>
      </c>
      <c r="L91" s="3" t="s">
        <v>52</v>
      </c>
      <c r="AB91" s="37"/>
      <c r="AC91" s="37"/>
    </row>
    <row r="92" spans="1:29" x14ac:dyDescent="0.3">
      <c r="A92" s="3" t="s">
        <v>214</v>
      </c>
      <c r="B92" s="3" t="s">
        <v>43</v>
      </c>
      <c r="C92" s="4">
        <v>42314</v>
      </c>
      <c r="D92" s="3">
        <v>0.98421415973799997</v>
      </c>
      <c r="E92" s="3" t="s">
        <v>49</v>
      </c>
      <c r="F92" s="3">
        <v>0.26734027971399998</v>
      </c>
      <c r="G92" s="3" t="s">
        <v>45</v>
      </c>
      <c r="H92" s="3" t="s">
        <v>215</v>
      </c>
      <c r="I92" s="3" t="s">
        <v>216</v>
      </c>
      <c r="J92" s="3" t="s">
        <v>217</v>
      </c>
      <c r="K92" s="3" t="s">
        <v>687</v>
      </c>
      <c r="L92" s="3" t="s">
        <v>52</v>
      </c>
      <c r="AB92" s="37"/>
      <c r="AC92" s="37"/>
    </row>
    <row r="93" spans="1:29" x14ac:dyDescent="0.3">
      <c r="A93" s="3" t="s">
        <v>113</v>
      </c>
      <c r="B93" s="3" t="s">
        <v>64</v>
      </c>
      <c r="C93" s="4">
        <v>42319</v>
      </c>
      <c r="D93" s="3">
        <v>0.94680481544499995</v>
      </c>
      <c r="E93" s="3" t="s">
        <v>49</v>
      </c>
      <c r="F93" s="3">
        <v>0.28742966763400002</v>
      </c>
      <c r="G93" s="3" t="s">
        <v>45</v>
      </c>
      <c r="H93" s="3" t="s">
        <v>114</v>
      </c>
      <c r="I93" s="3" t="s">
        <v>51</v>
      </c>
      <c r="J93" s="3" t="s">
        <v>114</v>
      </c>
      <c r="K93" s="3" t="s">
        <v>688</v>
      </c>
      <c r="L93" s="3" t="s">
        <v>52</v>
      </c>
      <c r="AB93" s="37"/>
      <c r="AC93" s="37"/>
    </row>
    <row r="94" spans="1:29" x14ac:dyDescent="0.3">
      <c r="A94" s="3" t="s">
        <v>159</v>
      </c>
      <c r="B94" s="3" t="s">
        <v>43</v>
      </c>
      <c r="C94" s="4">
        <v>42324</v>
      </c>
      <c r="D94" s="3">
        <v>0.93826881019599995</v>
      </c>
      <c r="E94" s="3" t="s">
        <v>49</v>
      </c>
      <c r="F94" s="3">
        <v>0.25181038000299999</v>
      </c>
      <c r="G94" s="3" t="s">
        <v>45</v>
      </c>
      <c r="H94" s="3" t="s">
        <v>160</v>
      </c>
      <c r="I94" s="3" t="s">
        <v>160</v>
      </c>
      <c r="J94" s="3" t="s">
        <v>51</v>
      </c>
      <c r="K94" s="3" t="s">
        <v>689</v>
      </c>
      <c r="L94" s="3" t="s">
        <v>52</v>
      </c>
      <c r="AB94" s="37"/>
    </row>
    <row r="95" spans="1:29" x14ac:dyDescent="0.3">
      <c r="A95" s="3" t="s">
        <v>97</v>
      </c>
      <c r="B95" s="3" t="s">
        <v>64</v>
      </c>
      <c r="C95" s="4">
        <v>42327</v>
      </c>
      <c r="D95" s="3">
        <v>0.96499718464600004</v>
      </c>
      <c r="E95" s="3" t="s">
        <v>49</v>
      </c>
      <c r="F95" s="3">
        <v>0.33895528468699998</v>
      </c>
      <c r="G95" s="3" t="s">
        <v>45</v>
      </c>
      <c r="H95" s="3" t="s">
        <v>54</v>
      </c>
      <c r="I95" s="3" t="s">
        <v>55</v>
      </c>
      <c r="J95" s="3" t="s">
        <v>55</v>
      </c>
      <c r="K95" s="3" t="s">
        <v>690</v>
      </c>
      <c r="L95" s="3" t="s">
        <v>52</v>
      </c>
      <c r="AC95" s="37"/>
    </row>
    <row r="96" spans="1:29" x14ac:dyDescent="0.3">
      <c r="A96" s="3" t="s">
        <v>57</v>
      </c>
      <c r="B96" s="3" t="s">
        <v>43</v>
      </c>
      <c r="C96" s="4">
        <v>42333</v>
      </c>
      <c r="D96" s="3">
        <v>0.940890527817</v>
      </c>
      <c r="E96" s="3" t="s">
        <v>49</v>
      </c>
      <c r="F96" s="3">
        <v>0.293677074471</v>
      </c>
      <c r="G96" s="3" t="s">
        <v>45</v>
      </c>
      <c r="H96" s="3" t="s">
        <v>59</v>
      </c>
      <c r="I96" s="3" t="s">
        <v>60</v>
      </c>
      <c r="J96" s="3" t="s">
        <v>61</v>
      </c>
      <c r="K96" s="3" t="s">
        <v>691</v>
      </c>
      <c r="L96" s="3" t="s">
        <v>52</v>
      </c>
    </row>
    <row r="97" spans="1:29" x14ac:dyDescent="0.3">
      <c r="A97" s="3" t="s">
        <v>177</v>
      </c>
      <c r="B97" s="3" t="s">
        <v>43</v>
      </c>
      <c r="C97" s="4">
        <v>42338</v>
      </c>
      <c r="D97" s="3">
        <v>0.98882704636100005</v>
      </c>
      <c r="E97" s="3" t="s">
        <v>49</v>
      </c>
      <c r="F97" s="3">
        <v>0.378717279061</v>
      </c>
      <c r="G97" s="3" t="s">
        <v>45</v>
      </c>
      <c r="H97" s="3" t="s">
        <v>59</v>
      </c>
      <c r="I97" s="3" t="s">
        <v>60</v>
      </c>
      <c r="J97" s="3" t="s">
        <v>61</v>
      </c>
      <c r="K97" s="3" t="s">
        <v>692</v>
      </c>
      <c r="L97" s="3" t="s">
        <v>52</v>
      </c>
      <c r="AB97" s="37"/>
      <c r="AC97" s="37"/>
    </row>
    <row r="98" spans="1:29" x14ac:dyDescent="0.3">
      <c r="A98" s="3" t="s">
        <v>89</v>
      </c>
      <c r="B98" s="3" t="s">
        <v>64</v>
      </c>
      <c r="C98" s="4">
        <v>42342</v>
      </c>
      <c r="D98" s="3">
        <v>0.95955321497599999</v>
      </c>
      <c r="E98" s="3" t="s">
        <v>49</v>
      </c>
      <c r="F98" s="3">
        <v>0.151302304208</v>
      </c>
      <c r="G98" s="3" t="s">
        <v>45</v>
      </c>
      <c r="H98" s="3" t="s">
        <v>90</v>
      </c>
      <c r="I98" s="3" t="s">
        <v>51</v>
      </c>
      <c r="J98" s="3" t="s">
        <v>90</v>
      </c>
      <c r="K98" s="3" t="s">
        <v>693</v>
      </c>
      <c r="L98" s="3" t="s">
        <v>52</v>
      </c>
      <c r="AB98" s="37"/>
    </row>
    <row r="99" spans="1:29" x14ac:dyDescent="0.3">
      <c r="A99" s="3" t="s">
        <v>98</v>
      </c>
      <c r="B99" s="3" t="s">
        <v>64</v>
      </c>
      <c r="C99" s="4">
        <v>42346</v>
      </c>
      <c r="D99" s="3">
        <v>0.97241334067200003</v>
      </c>
      <c r="E99" s="3" t="s">
        <v>49</v>
      </c>
      <c r="F99" s="3">
        <v>0.58595281969900004</v>
      </c>
      <c r="G99" s="3" t="s">
        <v>48</v>
      </c>
      <c r="H99" s="3" t="s">
        <v>80</v>
      </c>
      <c r="I99" s="3" t="s">
        <v>51</v>
      </c>
      <c r="J99" s="3" t="s">
        <v>80</v>
      </c>
      <c r="K99" s="3" t="s">
        <v>694</v>
      </c>
      <c r="L99" s="3" t="s">
        <v>52</v>
      </c>
    </row>
    <row r="100" spans="1:29" x14ac:dyDescent="0.3">
      <c r="A100" s="3" t="s">
        <v>73</v>
      </c>
      <c r="B100" s="3" t="s">
        <v>43</v>
      </c>
      <c r="C100" s="4">
        <v>42348</v>
      </c>
      <c r="D100" s="3">
        <v>0.96666969076800002</v>
      </c>
      <c r="E100" s="3" t="s">
        <v>49</v>
      </c>
      <c r="F100" s="3">
        <v>0.40350235539200002</v>
      </c>
      <c r="G100" s="3" t="s">
        <v>45</v>
      </c>
      <c r="H100" s="3" t="s">
        <v>74</v>
      </c>
      <c r="I100" s="3" t="s">
        <v>74</v>
      </c>
      <c r="J100" s="3" t="s">
        <v>51</v>
      </c>
      <c r="K100" s="3" t="s">
        <v>695</v>
      </c>
      <c r="L100" s="3" t="s">
        <v>52</v>
      </c>
    </row>
    <row r="101" spans="1:29" x14ac:dyDescent="0.3">
      <c r="A101" s="3" t="s">
        <v>129</v>
      </c>
      <c r="B101" s="3" t="s">
        <v>43</v>
      </c>
      <c r="C101" s="4">
        <v>42349</v>
      </c>
      <c r="D101" s="3">
        <v>0.94287043435700002</v>
      </c>
      <c r="E101" s="3" t="s">
        <v>49</v>
      </c>
      <c r="F101" s="3">
        <v>0.21949106313700001</v>
      </c>
      <c r="G101" s="3" t="s">
        <v>45</v>
      </c>
      <c r="H101" s="3" t="s">
        <v>130</v>
      </c>
      <c r="I101" s="3" t="s">
        <v>51</v>
      </c>
      <c r="J101" s="3" t="s">
        <v>130</v>
      </c>
      <c r="K101" s="3" t="s">
        <v>696</v>
      </c>
      <c r="L101" s="3" t="s">
        <v>52</v>
      </c>
      <c r="AB101" s="37"/>
      <c r="AC101" s="37"/>
    </row>
    <row r="102" spans="1:29" s="32" customFormat="1" x14ac:dyDescent="0.3">
      <c r="A102" s="32" t="s">
        <v>171</v>
      </c>
      <c r="B102" s="32" t="s">
        <v>43</v>
      </c>
      <c r="C102" s="33">
        <v>42356</v>
      </c>
      <c r="D102" s="32">
        <v>0.943660733847</v>
      </c>
      <c r="E102" s="32" t="s">
        <v>49</v>
      </c>
      <c r="F102" s="32">
        <v>0.25590854067500002</v>
      </c>
      <c r="G102" s="32" t="s">
        <v>45</v>
      </c>
      <c r="H102" s="32" t="s">
        <v>54</v>
      </c>
      <c r="I102" s="32" t="s">
        <v>55</v>
      </c>
      <c r="J102" s="32" t="s">
        <v>55</v>
      </c>
      <c r="K102" s="32" t="s">
        <v>697</v>
      </c>
      <c r="L102" s="32" t="s">
        <v>738</v>
      </c>
      <c r="AB102" s="39"/>
      <c r="AC102" s="39"/>
    </row>
    <row r="103" spans="1:29" x14ac:dyDescent="0.3">
      <c r="A103" s="3" t="s">
        <v>231</v>
      </c>
      <c r="B103" s="3" t="s">
        <v>64</v>
      </c>
      <c r="C103" s="4">
        <v>42373</v>
      </c>
      <c r="D103" s="3">
        <v>0.95864990053700005</v>
      </c>
      <c r="E103" s="3" t="s">
        <v>49</v>
      </c>
      <c r="F103" s="3">
        <v>0.31625645843599998</v>
      </c>
      <c r="G103" s="3" t="s">
        <v>45</v>
      </c>
      <c r="H103" s="3" t="s">
        <v>226</v>
      </c>
      <c r="I103" s="3" t="s">
        <v>51</v>
      </c>
      <c r="J103" s="3" t="s">
        <v>226</v>
      </c>
      <c r="K103" s="3" t="s">
        <v>698</v>
      </c>
      <c r="L103" s="3" t="s">
        <v>52</v>
      </c>
      <c r="AB103" s="37"/>
      <c r="AC103" s="37"/>
    </row>
    <row r="104" spans="1:29" x14ac:dyDescent="0.3">
      <c r="A104" s="3" t="s">
        <v>79</v>
      </c>
      <c r="B104" s="3" t="s">
        <v>43</v>
      </c>
      <c r="C104" s="4">
        <v>42374</v>
      </c>
      <c r="D104" s="3">
        <v>0.98457606852599999</v>
      </c>
      <c r="E104" s="3" t="s">
        <v>49</v>
      </c>
      <c r="F104" s="3">
        <v>0.63317303755800003</v>
      </c>
      <c r="G104" s="3" t="s">
        <v>48</v>
      </c>
      <c r="H104" s="3" t="s">
        <v>80</v>
      </c>
      <c r="I104" s="3" t="s">
        <v>51</v>
      </c>
      <c r="J104" s="3" t="s">
        <v>80</v>
      </c>
      <c r="K104" s="3" t="s">
        <v>699</v>
      </c>
      <c r="L104" s="3" t="s">
        <v>52</v>
      </c>
      <c r="AB104" s="37"/>
    </row>
    <row r="105" spans="1:29" s="32" customFormat="1" x14ac:dyDescent="0.3">
      <c r="A105" s="32" t="s">
        <v>156</v>
      </c>
      <c r="B105" s="32" t="s">
        <v>64</v>
      </c>
      <c r="C105" s="33">
        <v>42376</v>
      </c>
      <c r="D105" s="32">
        <v>0.97471685494100002</v>
      </c>
      <c r="E105" s="32" t="s">
        <v>49</v>
      </c>
      <c r="F105" s="32">
        <v>0.51228133822599997</v>
      </c>
      <c r="G105" s="32" t="s">
        <v>48</v>
      </c>
      <c r="H105" s="32" t="s">
        <v>54</v>
      </c>
      <c r="I105" s="32" t="s">
        <v>55</v>
      </c>
      <c r="J105" s="32" t="s">
        <v>55</v>
      </c>
      <c r="K105" s="32" t="s">
        <v>700</v>
      </c>
      <c r="L105" s="32" t="s">
        <v>738</v>
      </c>
      <c r="M105" s="32" t="s">
        <v>606</v>
      </c>
    </row>
    <row r="106" spans="1:29" x14ac:dyDescent="0.3">
      <c r="A106" s="3" t="s">
        <v>225</v>
      </c>
      <c r="B106" s="3" t="s">
        <v>64</v>
      </c>
      <c r="C106" s="4">
        <v>42377</v>
      </c>
      <c r="D106" s="3">
        <v>0.96302798949799995</v>
      </c>
      <c r="E106" s="3" t="s">
        <v>49</v>
      </c>
      <c r="F106" s="3">
        <v>0.31713640548599997</v>
      </c>
      <c r="G106" s="3" t="s">
        <v>45</v>
      </c>
      <c r="H106" s="3" t="s">
        <v>226</v>
      </c>
      <c r="I106" s="3" t="s">
        <v>51</v>
      </c>
      <c r="J106" s="3" t="s">
        <v>226</v>
      </c>
      <c r="K106" s="3" t="s">
        <v>701</v>
      </c>
      <c r="L106" s="3" t="s">
        <v>52</v>
      </c>
      <c r="AB106" s="37"/>
    </row>
    <row r="107" spans="1:29" x14ac:dyDescent="0.3">
      <c r="A107" s="3" t="s">
        <v>166</v>
      </c>
      <c r="B107" s="3" t="s">
        <v>43</v>
      </c>
      <c r="C107" s="4">
        <v>42384</v>
      </c>
      <c r="D107" s="3">
        <v>0.95552848838600002</v>
      </c>
      <c r="E107" s="3" t="s">
        <v>49</v>
      </c>
      <c r="F107" s="3">
        <v>0.31465537537100002</v>
      </c>
      <c r="G107" s="3" t="s">
        <v>45</v>
      </c>
      <c r="H107" s="3" t="s">
        <v>167</v>
      </c>
      <c r="I107" s="3" t="s">
        <v>167</v>
      </c>
      <c r="J107" s="3" t="s">
        <v>51</v>
      </c>
      <c r="K107" s="3" t="s">
        <v>702</v>
      </c>
      <c r="L107" s="3" t="s">
        <v>52</v>
      </c>
      <c r="AB107" s="37"/>
    </row>
    <row r="108" spans="1:29" x14ac:dyDescent="0.3">
      <c r="A108" s="3" t="s">
        <v>112</v>
      </c>
      <c r="B108" s="3" t="s">
        <v>64</v>
      </c>
      <c r="C108" s="4">
        <v>42387</v>
      </c>
      <c r="D108" s="3">
        <v>0.932679412589</v>
      </c>
      <c r="E108" s="3" t="s">
        <v>49</v>
      </c>
      <c r="F108" s="3">
        <v>0.35790945918700001</v>
      </c>
      <c r="G108" s="3" t="s">
        <v>45</v>
      </c>
      <c r="H108" s="3" t="s">
        <v>74</v>
      </c>
      <c r="I108" s="3" t="s">
        <v>74</v>
      </c>
      <c r="J108" s="3" t="s">
        <v>51</v>
      </c>
      <c r="K108" s="3" t="s">
        <v>703</v>
      </c>
      <c r="L108" s="3" t="s">
        <v>52</v>
      </c>
    </row>
    <row r="109" spans="1:29" x14ac:dyDescent="0.3">
      <c r="A109" s="3" t="s">
        <v>138</v>
      </c>
      <c r="B109" s="3" t="s">
        <v>64</v>
      </c>
      <c r="C109" s="4">
        <v>42388</v>
      </c>
      <c r="D109" s="3">
        <v>0.95176443283900003</v>
      </c>
      <c r="E109" s="3" t="s">
        <v>49</v>
      </c>
      <c r="F109" s="3">
        <v>0.31982276411299998</v>
      </c>
      <c r="G109" s="3" t="s">
        <v>45</v>
      </c>
      <c r="H109" s="3" t="s">
        <v>139</v>
      </c>
      <c r="I109" s="3" t="s">
        <v>51</v>
      </c>
      <c r="J109" s="3" t="s">
        <v>139</v>
      </c>
      <c r="K109" s="3" t="s">
        <v>704</v>
      </c>
      <c r="L109" s="3" t="s">
        <v>52</v>
      </c>
      <c r="AB109" s="37"/>
    </row>
    <row r="110" spans="1:29" s="32" customFormat="1" x14ac:dyDescent="0.3">
      <c r="A110" s="32" t="s">
        <v>198</v>
      </c>
      <c r="B110" s="32" t="s">
        <v>43</v>
      </c>
      <c r="C110" s="33">
        <v>42396</v>
      </c>
      <c r="D110" s="32">
        <v>0.98267730524800001</v>
      </c>
      <c r="E110" s="32" t="s">
        <v>49</v>
      </c>
      <c r="F110" s="32">
        <v>0.97346963273800002</v>
      </c>
      <c r="G110" s="32" t="s">
        <v>48</v>
      </c>
      <c r="H110" s="32" t="s">
        <v>54</v>
      </c>
      <c r="I110" s="32" t="s">
        <v>55</v>
      </c>
      <c r="J110" s="32" t="s">
        <v>55</v>
      </c>
      <c r="K110" s="32" t="s">
        <v>705</v>
      </c>
      <c r="L110" s="32" t="s">
        <v>738</v>
      </c>
      <c r="M110" s="32" t="s">
        <v>606</v>
      </c>
      <c r="AB110" s="39"/>
    </row>
    <row r="111" spans="1:29" s="32" customFormat="1" x14ac:dyDescent="0.3">
      <c r="A111" s="32" t="s">
        <v>183</v>
      </c>
      <c r="B111" s="32" t="s">
        <v>64</v>
      </c>
      <c r="C111" s="33">
        <v>42396</v>
      </c>
      <c r="D111" s="32">
        <v>0.97149291972100005</v>
      </c>
      <c r="E111" s="32" t="s">
        <v>49</v>
      </c>
      <c r="F111" s="32">
        <v>0.52106851764100004</v>
      </c>
      <c r="G111" s="32" t="s">
        <v>48</v>
      </c>
      <c r="H111" s="32" t="s">
        <v>54</v>
      </c>
      <c r="I111" s="32" t="s">
        <v>55</v>
      </c>
      <c r="J111" s="32" t="s">
        <v>55</v>
      </c>
      <c r="K111" s="32" t="s">
        <v>706</v>
      </c>
      <c r="L111" s="32" t="s">
        <v>738</v>
      </c>
      <c r="M111" s="32" t="s">
        <v>606</v>
      </c>
    </row>
    <row r="112" spans="1:29" x14ac:dyDescent="0.3">
      <c r="A112" s="3" t="s">
        <v>75</v>
      </c>
      <c r="B112" s="3" t="s">
        <v>43</v>
      </c>
      <c r="C112" s="4">
        <v>42397</v>
      </c>
      <c r="D112" s="3">
        <v>0.97228823460799996</v>
      </c>
      <c r="E112" s="3" t="s">
        <v>49</v>
      </c>
      <c r="F112" s="3">
        <v>0.33633915798899999</v>
      </c>
      <c r="G112" s="3" t="s">
        <v>45</v>
      </c>
      <c r="H112" s="3" t="s">
        <v>54</v>
      </c>
      <c r="I112" s="3" t="s">
        <v>55</v>
      </c>
      <c r="J112" s="3" t="s">
        <v>55</v>
      </c>
      <c r="K112" s="3" t="s">
        <v>707</v>
      </c>
      <c r="L112" s="3" t="s">
        <v>52</v>
      </c>
    </row>
    <row r="113" spans="1:29" x14ac:dyDescent="0.3">
      <c r="A113" s="3" t="s">
        <v>148</v>
      </c>
      <c r="B113" s="3" t="s">
        <v>43</v>
      </c>
      <c r="C113" s="4">
        <v>42404</v>
      </c>
      <c r="D113" s="3">
        <v>0.986546450204</v>
      </c>
      <c r="E113" s="3" t="s">
        <v>49</v>
      </c>
      <c r="F113" s="3">
        <v>0.566916319976</v>
      </c>
      <c r="G113" s="3" t="s">
        <v>48</v>
      </c>
      <c r="H113" s="3" t="s">
        <v>149</v>
      </c>
      <c r="I113" s="3" t="s">
        <v>51</v>
      </c>
      <c r="J113" s="3" t="s">
        <v>149</v>
      </c>
      <c r="K113" s="3" t="s">
        <v>708</v>
      </c>
      <c r="L113" s="3" t="s">
        <v>52</v>
      </c>
      <c r="AB113" s="37"/>
      <c r="AC113" s="37"/>
    </row>
    <row r="114" spans="1:29" x14ac:dyDescent="0.3">
      <c r="A114" s="3" t="s">
        <v>229</v>
      </c>
      <c r="B114" s="3" t="s">
        <v>64</v>
      </c>
      <c r="C114" s="4">
        <v>42404</v>
      </c>
      <c r="D114" s="3">
        <v>0.96984977107600001</v>
      </c>
      <c r="E114" s="3" t="s">
        <v>49</v>
      </c>
      <c r="F114" s="3">
        <v>0.326173584061</v>
      </c>
      <c r="G114" s="3" t="s">
        <v>45</v>
      </c>
      <c r="H114" s="3" t="s">
        <v>54</v>
      </c>
      <c r="I114" s="3" t="s">
        <v>55</v>
      </c>
      <c r="J114" s="3" t="s">
        <v>55</v>
      </c>
      <c r="K114" s="3" t="s">
        <v>709</v>
      </c>
      <c r="L114" s="3" t="s">
        <v>52</v>
      </c>
      <c r="AC114" s="37"/>
    </row>
    <row r="115" spans="1:29" x14ac:dyDescent="0.3">
      <c r="A115" s="3" t="s">
        <v>85</v>
      </c>
      <c r="B115" s="3" t="s">
        <v>64</v>
      </c>
      <c r="C115" s="4">
        <v>42405</v>
      </c>
      <c r="D115" s="3">
        <v>0.96480117292199996</v>
      </c>
      <c r="E115" s="3" t="s">
        <v>49</v>
      </c>
      <c r="F115" s="3">
        <v>0.37123224441199998</v>
      </c>
      <c r="G115" s="3" t="s">
        <v>45</v>
      </c>
      <c r="H115" s="3" t="s">
        <v>54</v>
      </c>
      <c r="I115" s="3" t="s">
        <v>55</v>
      </c>
      <c r="J115" s="3" t="s">
        <v>55</v>
      </c>
      <c r="K115" s="3" t="s">
        <v>710</v>
      </c>
      <c r="L115" s="3" t="s">
        <v>52</v>
      </c>
    </row>
    <row r="116" spans="1:29" s="32" customFormat="1" x14ac:dyDescent="0.3">
      <c r="A116" s="32" t="s">
        <v>232</v>
      </c>
      <c r="B116" s="32" t="s">
        <v>43</v>
      </c>
      <c r="C116" s="33">
        <v>42408</v>
      </c>
      <c r="D116" s="32">
        <v>0.96778501860099997</v>
      </c>
      <c r="E116" s="32" t="s">
        <v>49</v>
      </c>
      <c r="F116" s="32">
        <v>0.40774418395200002</v>
      </c>
      <c r="G116" s="32" t="s">
        <v>45</v>
      </c>
      <c r="H116" s="32" t="s">
        <v>233</v>
      </c>
      <c r="I116" s="32" t="s">
        <v>233</v>
      </c>
      <c r="J116" s="32" t="s">
        <v>51</v>
      </c>
      <c r="K116" s="32" t="s">
        <v>711</v>
      </c>
      <c r="L116" s="32" t="s">
        <v>738</v>
      </c>
      <c r="AB116" s="39"/>
      <c r="AC116" s="39"/>
    </row>
    <row r="117" spans="1:29" x14ac:dyDescent="0.3">
      <c r="A117" s="3" t="s">
        <v>164</v>
      </c>
      <c r="B117" s="3" t="s">
        <v>64</v>
      </c>
      <c r="C117" s="4">
        <v>42408</v>
      </c>
      <c r="D117" s="3">
        <v>0.95991921514199996</v>
      </c>
      <c r="E117" s="3" t="s">
        <v>49</v>
      </c>
      <c r="F117" s="3">
        <v>0.35899512782999998</v>
      </c>
      <c r="G117" s="3" t="s">
        <v>45</v>
      </c>
      <c r="H117" s="3" t="s">
        <v>165</v>
      </c>
      <c r="I117" s="3" t="s">
        <v>51</v>
      </c>
      <c r="J117" s="3" t="s">
        <v>165</v>
      </c>
      <c r="K117" s="3" t="s">
        <v>712</v>
      </c>
      <c r="L117" s="3" t="s">
        <v>52</v>
      </c>
      <c r="AB117" s="37"/>
      <c r="AC117" s="37"/>
    </row>
    <row r="118" spans="1:29" x14ac:dyDescent="0.3">
      <c r="A118" s="3" t="s">
        <v>77</v>
      </c>
      <c r="B118" s="3" t="s">
        <v>64</v>
      </c>
      <c r="C118" s="4">
        <v>42409</v>
      </c>
      <c r="D118" s="3">
        <v>0.96617742189</v>
      </c>
      <c r="E118" s="3" t="s">
        <v>49</v>
      </c>
      <c r="F118" s="3">
        <v>0.284612001409</v>
      </c>
      <c r="G118" s="3" t="s">
        <v>45</v>
      </c>
      <c r="H118" s="3" t="s">
        <v>78</v>
      </c>
      <c r="I118" s="3" t="s">
        <v>51</v>
      </c>
      <c r="J118" s="3" t="s">
        <v>78</v>
      </c>
      <c r="K118" s="3" t="s">
        <v>713</v>
      </c>
      <c r="L118" s="3" t="s">
        <v>52</v>
      </c>
      <c r="AC118" s="37"/>
    </row>
    <row r="119" spans="1:29" x14ac:dyDescent="0.3">
      <c r="A119" s="3" t="s">
        <v>72</v>
      </c>
      <c r="B119" s="3" t="s">
        <v>64</v>
      </c>
      <c r="C119" s="4">
        <v>42410</v>
      </c>
      <c r="D119" s="3">
        <v>0.97040727091400003</v>
      </c>
      <c r="E119" s="3" t="s">
        <v>49</v>
      </c>
      <c r="F119" s="3">
        <v>0.54079351201899994</v>
      </c>
      <c r="G119" s="3" t="s">
        <v>48</v>
      </c>
      <c r="H119" s="3" t="s">
        <v>54</v>
      </c>
      <c r="I119" s="3" t="s">
        <v>55</v>
      </c>
      <c r="J119" s="3" t="s">
        <v>55</v>
      </c>
      <c r="K119" s="3" t="s">
        <v>714</v>
      </c>
      <c r="L119" s="3" t="s">
        <v>52</v>
      </c>
      <c r="M119" s="3" t="s">
        <v>606</v>
      </c>
      <c r="AC119" s="37"/>
    </row>
    <row r="120" spans="1:29" s="32" customFormat="1" x14ac:dyDescent="0.3">
      <c r="A120" s="32" t="s">
        <v>91</v>
      </c>
      <c r="B120" s="32" t="s">
        <v>43</v>
      </c>
      <c r="C120" s="33">
        <v>42412</v>
      </c>
      <c r="D120" s="32">
        <v>0.98647652193400004</v>
      </c>
      <c r="E120" s="32" t="s">
        <v>49</v>
      </c>
      <c r="F120" s="32">
        <v>0.42812561741499999</v>
      </c>
      <c r="G120" s="32" t="s">
        <v>45</v>
      </c>
      <c r="H120" s="32" t="s">
        <v>92</v>
      </c>
      <c r="I120" s="32" t="s">
        <v>92</v>
      </c>
      <c r="J120" s="32" t="s">
        <v>51</v>
      </c>
      <c r="K120" s="32" t="s">
        <v>715</v>
      </c>
      <c r="L120" s="32" t="s">
        <v>738</v>
      </c>
      <c r="AB120" s="39"/>
    </row>
    <row r="121" spans="1:29" x14ac:dyDescent="0.3">
      <c r="A121" s="3" t="s">
        <v>168</v>
      </c>
      <c r="B121" s="3" t="s">
        <v>64</v>
      </c>
      <c r="C121" s="4">
        <v>42416</v>
      </c>
      <c r="D121" s="3">
        <v>0.99005610035900005</v>
      </c>
      <c r="E121" s="3" t="s">
        <v>49</v>
      </c>
      <c r="F121" s="3">
        <v>0.44782215492400002</v>
      </c>
      <c r="G121" s="3" t="s">
        <v>45</v>
      </c>
      <c r="H121" s="3" t="s">
        <v>169</v>
      </c>
      <c r="I121" s="3" t="s">
        <v>169</v>
      </c>
      <c r="J121" s="3" t="s">
        <v>51</v>
      </c>
      <c r="K121" s="3" t="s">
        <v>716</v>
      </c>
      <c r="L121" s="3" t="s">
        <v>52</v>
      </c>
      <c r="AB121" s="37"/>
    </row>
    <row r="122" spans="1:29" x14ac:dyDescent="0.3">
      <c r="A122" s="3" t="s">
        <v>66</v>
      </c>
      <c r="B122" s="3" t="s">
        <v>43</v>
      </c>
      <c r="C122" s="4">
        <v>42418</v>
      </c>
      <c r="D122" s="3">
        <v>0.97080748516399995</v>
      </c>
      <c r="E122" s="3" t="s">
        <v>49</v>
      </c>
      <c r="F122" s="3">
        <v>0.32057398447300001</v>
      </c>
      <c r="G122" s="3" t="s">
        <v>45</v>
      </c>
      <c r="H122" s="3" t="s">
        <v>67</v>
      </c>
      <c r="I122" s="3" t="s">
        <v>51</v>
      </c>
      <c r="J122" s="3" t="s">
        <v>67</v>
      </c>
      <c r="K122" s="3" t="s">
        <v>717</v>
      </c>
      <c r="L122" s="3" t="s">
        <v>52</v>
      </c>
    </row>
    <row r="123" spans="1:29" x14ac:dyDescent="0.3">
      <c r="A123" s="3" t="s">
        <v>93</v>
      </c>
      <c r="B123" s="3" t="s">
        <v>64</v>
      </c>
      <c r="C123" s="4">
        <v>42418</v>
      </c>
      <c r="D123" s="3">
        <v>0.97323162909399996</v>
      </c>
      <c r="E123" s="3" t="s">
        <v>49</v>
      </c>
      <c r="F123" s="3">
        <v>0.487388620286</v>
      </c>
      <c r="G123" s="3" t="s">
        <v>45</v>
      </c>
      <c r="H123" s="3" t="s">
        <v>54</v>
      </c>
      <c r="I123" s="3" t="s">
        <v>55</v>
      </c>
      <c r="J123" s="3" t="s">
        <v>55</v>
      </c>
      <c r="K123" s="3" t="s">
        <v>718</v>
      </c>
      <c r="L123" s="3" t="s">
        <v>52</v>
      </c>
    </row>
    <row r="124" spans="1:29" x14ac:dyDescent="0.3">
      <c r="L124" s="3">
        <f>COUNTIF(L2:L123, "High NTC")</f>
        <v>27</v>
      </c>
    </row>
    <row r="125" spans="1:29" x14ac:dyDescent="0.3">
      <c r="L125" s="3">
        <f>SUM(COUNTIF(L2:L123,"NTC OK"),COUNTIF(L2:L123,"High NTC"))</f>
        <v>110</v>
      </c>
    </row>
    <row r="126" spans="1:29" x14ac:dyDescent="0.3">
      <c r="L126" s="3">
        <f>L124/L125*100</f>
        <v>24.545454545454547</v>
      </c>
    </row>
  </sheetData>
  <sortState ref="A2:AS123">
    <sortCondition ref="A2:A123"/>
  </sortState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zoomScale="75" zoomScaleNormal="75" workbookViewId="0">
      <selection sqref="A1:A1048576"/>
    </sheetView>
  </sheetViews>
  <sheetFormatPr defaultRowHeight="14.4" x14ac:dyDescent="0.3"/>
  <cols>
    <col min="1" max="1" width="38.88671875" style="3" bestFit="1" customWidth="1"/>
    <col min="2" max="2" width="31.5546875" style="3" bestFit="1" customWidth="1"/>
    <col min="3" max="3" width="13.109375" style="3" bestFit="1" customWidth="1"/>
    <col min="4" max="4" width="46.88671875" style="3" bestFit="1" customWidth="1"/>
    <col min="5" max="5" width="32.21875" style="3" bestFit="1" customWidth="1"/>
    <col min="6" max="6" width="12.44140625" style="3" bestFit="1" customWidth="1"/>
    <col min="7" max="7" width="27.21875" style="3" bestFit="1" customWidth="1"/>
    <col min="8" max="8" width="9.5546875" style="3" customWidth="1"/>
    <col min="9" max="9" width="43.33203125" style="3" bestFit="1" customWidth="1"/>
    <col min="10" max="10" width="35.33203125" style="3" bestFit="1" customWidth="1"/>
    <col min="15" max="15" width="16.6640625" style="3" bestFit="1" customWidth="1"/>
    <col min="16" max="16" width="33" style="3" bestFit="1" customWidth="1"/>
    <col min="17" max="17" width="32" style="3" bestFit="1" customWidth="1"/>
    <col min="18" max="18" width="59.33203125" style="3" bestFit="1" customWidth="1"/>
    <col min="19" max="19" width="17.44140625" style="3" bestFit="1" customWidth="1"/>
    <col min="20" max="20" width="19.5546875" style="3" bestFit="1" customWidth="1"/>
    <col min="21" max="21" width="33.77734375" style="3" bestFit="1" customWidth="1"/>
    <col min="22" max="22" width="23.109375" style="3" bestFit="1" customWidth="1"/>
    <col min="23" max="23" width="38.33203125" style="3" bestFit="1" customWidth="1"/>
    <col min="24" max="24" width="23.109375" style="3" bestFit="1" customWidth="1"/>
    <col min="25" max="25" width="38.33203125" style="3" bestFit="1" customWidth="1"/>
    <col min="26" max="26" width="12.44140625" style="3" bestFit="1" customWidth="1"/>
    <col min="27" max="27" width="19.109375" style="3" bestFit="1" customWidth="1"/>
    <col min="28" max="28" width="15.33203125" style="3" bestFit="1" customWidth="1"/>
    <col min="29" max="29" width="17" style="3" bestFit="1" customWidth="1"/>
    <col min="30" max="30" width="46.44140625" style="3" bestFit="1" customWidth="1"/>
    <col min="31" max="31" width="24.21875" style="3" bestFit="1" customWidth="1"/>
    <col min="32" max="32" width="40.5546875" style="3" bestFit="1" customWidth="1"/>
    <col min="33" max="33" width="46.44140625" style="3" bestFit="1" customWidth="1"/>
    <col min="34" max="34" width="24.21875" style="3" bestFit="1" customWidth="1"/>
    <col min="35" max="35" width="40.5546875" style="3" bestFit="1" customWidth="1"/>
    <col min="36" max="16384" width="8.88671875" style="3"/>
  </cols>
  <sheetData>
    <row r="1" spans="1:29" x14ac:dyDescent="0.3">
      <c r="A1" s="3" t="s">
        <v>0</v>
      </c>
      <c r="B1" s="3" t="s">
        <v>608</v>
      </c>
      <c r="C1" s="3" t="s">
        <v>41</v>
      </c>
      <c r="K1" s="3"/>
      <c r="L1" s="3"/>
      <c r="M1" s="3"/>
      <c r="N1" s="3"/>
    </row>
    <row r="2" spans="1:29" x14ac:dyDescent="0.3">
      <c r="A2" s="3" t="s">
        <v>100</v>
      </c>
      <c r="F2" s="3">
        <f>0.95/100</f>
        <v>9.4999999999999998E-3</v>
      </c>
      <c r="G2" s="46" t="s">
        <v>960</v>
      </c>
      <c r="H2" s="3">
        <v>0.01</v>
      </c>
      <c r="K2" s="3"/>
      <c r="L2" s="3"/>
      <c r="M2" s="3"/>
      <c r="N2" s="3"/>
      <c r="AC2" s="37"/>
    </row>
    <row r="3" spans="1:29" x14ac:dyDescent="0.3">
      <c r="A3" s="3" t="s">
        <v>246</v>
      </c>
      <c r="B3" s="3" t="s">
        <v>51</v>
      </c>
      <c r="C3" s="3" t="s">
        <v>56</v>
      </c>
      <c r="E3" s="3">
        <f>COUNTIF(C3:C123,"No NTC on run")</f>
        <v>11</v>
      </c>
      <c r="K3" s="3"/>
      <c r="L3" s="3"/>
      <c r="M3" s="3"/>
      <c r="N3" s="3"/>
      <c r="AB3" s="37"/>
      <c r="AC3" s="37"/>
    </row>
    <row r="4" spans="1:29" x14ac:dyDescent="0.3">
      <c r="A4" s="3" t="s">
        <v>53</v>
      </c>
      <c r="B4" s="3" t="s">
        <v>51</v>
      </c>
      <c r="C4" s="3" t="s">
        <v>56</v>
      </c>
      <c r="D4" s="3" t="s">
        <v>606</v>
      </c>
      <c r="E4" s="3">
        <f>121-E3</f>
        <v>110</v>
      </c>
      <c r="K4" s="3"/>
      <c r="L4" s="3"/>
      <c r="M4" s="3"/>
      <c r="N4" s="3"/>
      <c r="AB4" s="37"/>
    </row>
    <row r="5" spans="1:29" x14ac:dyDescent="0.3">
      <c r="A5" s="3" t="s">
        <v>145</v>
      </c>
      <c r="B5" s="3" t="s">
        <v>51</v>
      </c>
      <c r="C5" s="3" t="s">
        <v>56</v>
      </c>
      <c r="K5" s="3"/>
      <c r="L5" s="3"/>
      <c r="M5" s="3"/>
      <c r="N5" s="3"/>
      <c r="AB5" s="37"/>
      <c r="AC5" s="37"/>
    </row>
    <row r="6" spans="1:29" x14ac:dyDescent="0.3">
      <c r="A6" s="3" t="s">
        <v>154</v>
      </c>
      <c r="B6" s="3" t="s">
        <v>51</v>
      </c>
      <c r="C6" s="3" t="s">
        <v>56</v>
      </c>
      <c r="K6" s="3"/>
      <c r="L6" s="3"/>
      <c r="M6" s="3"/>
      <c r="N6" s="3"/>
      <c r="AB6" s="37"/>
      <c r="AC6" s="37"/>
    </row>
    <row r="7" spans="1:29" x14ac:dyDescent="0.3">
      <c r="A7" s="3" t="s">
        <v>180</v>
      </c>
      <c r="B7" s="3" t="s">
        <v>51</v>
      </c>
      <c r="C7" s="3" t="s">
        <v>56</v>
      </c>
      <c r="D7" s="3" t="s">
        <v>606</v>
      </c>
      <c r="K7" s="3"/>
      <c r="L7" s="3"/>
      <c r="M7" s="3"/>
      <c r="N7" s="3"/>
      <c r="AB7" s="37"/>
    </row>
    <row r="8" spans="1:29" x14ac:dyDescent="0.3">
      <c r="A8" s="3" t="s">
        <v>83</v>
      </c>
      <c r="B8" s="3" t="s">
        <v>51</v>
      </c>
      <c r="C8" s="3" t="s">
        <v>56</v>
      </c>
      <c r="K8" s="3"/>
      <c r="L8" s="3"/>
      <c r="M8" s="3"/>
      <c r="N8" s="3"/>
      <c r="AB8" s="37"/>
      <c r="AC8" s="37"/>
    </row>
    <row r="9" spans="1:29" x14ac:dyDescent="0.3">
      <c r="A9" s="3" t="s">
        <v>201</v>
      </c>
      <c r="B9" s="3" t="s">
        <v>51</v>
      </c>
      <c r="C9" s="3" t="s">
        <v>56</v>
      </c>
      <c r="K9" s="3"/>
      <c r="L9" s="3"/>
      <c r="M9" s="3"/>
      <c r="N9" s="3"/>
      <c r="AB9" s="37"/>
      <c r="AC9" s="37"/>
    </row>
    <row r="10" spans="1:29" x14ac:dyDescent="0.3">
      <c r="A10" s="3" t="s">
        <v>131</v>
      </c>
      <c r="B10" s="3" t="s">
        <v>51</v>
      </c>
      <c r="C10" s="3" t="s">
        <v>56</v>
      </c>
      <c r="K10" s="3"/>
      <c r="L10" s="3"/>
      <c r="M10" s="3"/>
      <c r="N10" s="3"/>
    </row>
    <row r="11" spans="1:29" x14ac:dyDescent="0.3">
      <c r="A11" s="3" t="s">
        <v>103</v>
      </c>
      <c r="B11" s="3" t="s">
        <v>609</v>
      </c>
      <c r="C11" s="3" t="s">
        <v>52</v>
      </c>
      <c r="K11" s="3"/>
      <c r="L11" s="3"/>
      <c r="M11" s="3"/>
      <c r="N11" s="3"/>
      <c r="AB11" s="37"/>
    </row>
    <row r="12" spans="1:29" x14ac:dyDescent="0.3">
      <c r="A12" s="3" t="s">
        <v>243</v>
      </c>
      <c r="B12" s="3" t="s">
        <v>610</v>
      </c>
      <c r="C12" s="3" t="s">
        <v>52</v>
      </c>
      <c r="K12" s="3"/>
      <c r="L12" s="3"/>
      <c r="M12" s="3"/>
      <c r="N12" s="3"/>
      <c r="AB12" s="37"/>
    </row>
    <row r="13" spans="1:29" x14ac:dyDescent="0.3">
      <c r="A13" s="3" t="s">
        <v>223</v>
      </c>
      <c r="B13" s="3" t="s">
        <v>611</v>
      </c>
      <c r="C13" s="3" t="s">
        <v>52</v>
      </c>
      <c r="K13" s="3"/>
      <c r="L13" s="3"/>
      <c r="M13" s="3"/>
      <c r="N13" s="3"/>
    </row>
    <row r="14" spans="1:29" x14ac:dyDescent="0.3">
      <c r="A14" s="3" t="s">
        <v>102</v>
      </c>
      <c r="B14" s="3" t="s">
        <v>51</v>
      </c>
      <c r="C14" s="3" t="s">
        <v>56</v>
      </c>
      <c r="K14" s="3"/>
      <c r="L14" s="3"/>
      <c r="M14" s="3"/>
      <c r="N14" s="3"/>
      <c r="AB14" s="37"/>
    </row>
    <row r="15" spans="1:29" x14ac:dyDescent="0.3">
      <c r="A15" s="3" t="s">
        <v>219</v>
      </c>
      <c r="B15" s="3" t="s">
        <v>612</v>
      </c>
      <c r="C15" s="3" t="s">
        <v>52</v>
      </c>
      <c r="K15" s="3"/>
      <c r="L15" s="3"/>
      <c r="M15" s="3"/>
      <c r="N15" s="3"/>
    </row>
    <row r="16" spans="1:29" s="32" customFormat="1" x14ac:dyDescent="0.3">
      <c r="A16" s="32" t="s">
        <v>81</v>
      </c>
      <c r="B16" s="32" t="s">
        <v>613</v>
      </c>
      <c r="C16" s="32" t="s">
        <v>738</v>
      </c>
    </row>
    <row r="17" spans="1:29" x14ac:dyDescent="0.3">
      <c r="A17" s="3" t="s">
        <v>99</v>
      </c>
      <c r="B17" s="3" t="s">
        <v>614</v>
      </c>
      <c r="C17" s="3" t="s">
        <v>52</v>
      </c>
      <c r="K17" s="3"/>
      <c r="L17" s="3"/>
      <c r="M17" s="3"/>
      <c r="N17" s="3"/>
      <c r="AB17" s="37"/>
      <c r="AC17" s="37"/>
    </row>
    <row r="18" spans="1:29" x14ac:dyDescent="0.3">
      <c r="A18" s="3" t="s">
        <v>236</v>
      </c>
      <c r="B18" s="3" t="s">
        <v>615</v>
      </c>
      <c r="C18" s="3" t="s">
        <v>52</v>
      </c>
      <c r="D18" s="3" t="s">
        <v>606</v>
      </c>
      <c r="K18" s="3"/>
      <c r="L18" s="3"/>
      <c r="M18" s="3"/>
      <c r="N18" s="3"/>
    </row>
    <row r="19" spans="1:29" x14ac:dyDescent="0.3">
      <c r="A19" s="3" t="s">
        <v>227</v>
      </c>
      <c r="B19" s="3" t="s">
        <v>616</v>
      </c>
      <c r="C19" s="3" t="s">
        <v>52</v>
      </c>
      <c r="K19" s="3"/>
      <c r="L19" s="3"/>
      <c r="M19" s="3"/>
      <c r="N19" s="3"/>
      <c r="AB19" s="37"/>
    </row>
    <row r="20" spans="1:29" x14ac:dyDescent="0.3">
      <c r="A20" s="3" t="s">
        <v>228</v>
      </c>
      <c r="B20" s="3" t="s">
        <v>617</v>
      </c>
      <c r="C20" s="3" t="s">
        <v>52</v>
      </c>
      <c r="K20" s="3"/>
      <c r="L20" s="3"/>
      <c r="M20" s="3"/>
      <c r="N20" s="3"/>
      <c r="AB20" s="37"/>
    </row>
    <row r="21" spans="1:29" x14ac:dyDescent="0.3">
      <c r="A21" s="3" t="s">
        <v>218</v>
      </c>
      <c r="B21" s="3" t="s">
        <v>618</v>
      </c>
      <c r="C21" s="3" t="s">
        <v>52</v>
      </c>
      <c r="K21" s="3"/>
      <c r="L21" s="3"/>
      <c r="M21" s="3"/>
      <c r="N21" s="3"/>
      <c r="AC21" s="37"/>
    </row>
    <row r="22" spans="1:29" x14ac:dyDescent="0.3">
      <c r="A22" s="3" t="s">
        <v>116</v>
      </c>
      <c r="B22" s="3" t="s">
        <v>619</v>
      </c>
      <c r="C22" s="3" t="s">
        <v>52</v>
      </c>
      <c r="K22" s="3"/>
      <c r="L22" s="3"/>
      <c r="M22" s="3"/>
      <c r="N22" s="3"/>
      <c r="AB22" s="37"/>
    </row>
    <row r="23" spans="1:29" x14ac:dyDescent="0.3">
      <c r="A23" s="3" t="s">
        <v>151</v>
      </c>
      <c r="B23" s="3" t="s">
        <v>620</v>
      </c>
      <c r="C23" s="3" t="s">
        <v>52</v>
      </c>
      <c r="K23" s="3"/>
      <c r="L23" s="3"/>
      <c r="M23" s="3"/>
      <c r="N23" s="3"/>
      <c r="AC23" s="37"/>
    </row>
    <row r="24" spans="1:29" x14ac:dyDescent="0.3">
      <c r="A24" s="3" t="s">
        <v>86</v>
      </c>
      <c r="B24" s="3" t="s">
        <v>621</v>
      </c>
      <c r="C24" s="3" t="s">
        <v>52</v>
      </c>
      <c r="K24" s="3"/>
      <c r="L24" s="3"/>
      <c r="M24" s="3"/>
      <c r="N24" s="3"/>
      <c r="AB24" s="37"/>
      <c r="AC24" s="37"/>
    </row>
    <row r="25" spans="1:29" x14ac:dyDescent="0.3">
      <c r="A25" s="3" t="s">
        <v>134</v>
      </c>
      <c r="B25" s="3" t="s">
        <v>51</v>
      </c>
      <c r="C25" s="3" t="s">
        <v>56</v>
      </c>
      <c r="K25" s="3"/>
      <c r="L25" s="3"/>
      <c r="M25" s="3"/>
      <c r="N25" s="3"/>
      <c r="AB25" s="37"/>
    </row>
    <row r="26" spans="1:29" x14ac:dyDescent="0.3">
      <c r="A26" s="3" t="s">
        <v>123</v>
      </c>
      <c r="B26" s="3" t="s">
        <v>622</v>
      </c>
      <c r="C26" s="3" t="s">
        <v>738</v>
      </c>
      <c r="K26" s="3"/>
      <c r="L26" s="3"/>
      <c r="M26" s="3"/>
      <c r="N26" s="3"/>
      <c r="AB26" s="37"/>
      <c r="AC26" s="37"/>
    </row>
    <row r="27" spans="1:29" x14ac:dyDescent="0.3">
      <c r="A27" s="3" t="s">
        <v>153</v>
      </c>
      <c r="B27" s="3" t="s">
        <v>51</v>
      </c>
      <c r="C27" s="3" t="s">
        <v>56</v>
      </c>
      <c r="D27" s="3" t="s">
        <v>606</v>
      </c>
      <c r="K27" s="3"/>
      <c r="L27" s="3"/>
      <c r="M27" s="3"/>
      <c r="N27" s="3"/>
      <c r="AB27" s="37"/>
      <c r="AC27" s="37"/>
    </row>
    <row r="28" spans="1:29" x14ac:dyDescent="0.3">
      <c r="A28" s="3" t="s">
        <v>186</v>
      </c>
      <c r="B28" s="3" t="s">
        <v>623</v>
      </c>
      <c r="C28" s="3" t="s">
        <v>52</v>
      </c>
      <c r="K28" s="3"/>
      <c r="L28" s="3"/>
      <c r="M28" s="3"/>
      <c r="N28" s="3"/>
      <c r="AC28" s="37"/>
    </row>
    <row r="29" spans="1:29" s="32" customFormat="1" x14ac:dyDescent="0.3">
      <c r="A29" s="32" t="s">
        <v>174</v>
      </c>
      <c r="B29" s="32" t="s">
        <v>624</v>
      </c>
      <c r="C29" s="32" t="s">
        <v>738</v>
      </c>
    </row>
    <row r="30" spans="1:29" x14ac:dyDescent="0.3">
      <c r="A30" s="3" t="s">
        <v>251</v>
      </c>
      <c r="B30" s="3" t="s">
        <v>625</v>
      </c>
      <c r="C30" s="3" t="s">
        <v>52</v>
      </c>
      <c r="D30" s="3" t="s">
        <v>606</v>
      </c>
      <c r="K30" s="3"/>
      <c r="L30" s="3"/>
      <c r="M30" s="3"/>
      <c r="N30" s="3"/>
      <c r="AB30" s="37"/>
      <c r="AC30" s="37"/>
    </row>
    <row r="31" spans="1:29" s="32" customFormat="1" x14ac:dyDescent="0.3">
      <c r="A31" s="32" t="s">
        <v>249</v>
      </c>
      <c r="B31" s="32" t="s">
        <v>626</v>
      </c>
      <c r="C31" s="32" t="s">
        <v>738</v>
      </c>
    </row>
    <row r="32" spans="1:29" s="32" customFormat="1" x14ac:dyDescent="0.3">
      <c r="A32" s="32" t="s">
        <v>118</v>
      </c>
      <c r="B32" s="32" t="s">
        <v>627</v>
      </c>
      <c r="C32" s="32" t="s">
        <v>738</v>
      </c>
      <c r="AB32" s="39"/>
    </row>
    <row r="33" spans="1:29" x14ac:dyDescent="0.3">
      <c r="A33" s="3" t="s">
        <v>76</v>
      </c>
      <c r="B33" s="3" t="s">
        <v>628</v>
      </c>
      <c r="C33" s="3" t="s">
        <v>52</v>
      </c>
      <c r="K33" s="3"/>
      <c r="L33" s="3"/>
      <c r="M33" s="3"/>
      <c r="N33" s="3"/>
      <c r="AB33" s="37"/>
    </row>
    <row r="34" spans="1:29" s="32" customFormat="1" x14ac:dyDescent="0.3">
      <c r="A34" s="32" t="s">
        <v>69</v>
      </c>
      <c r="B34" s="32" t="s">
        <v>629</v>
      </c>
      <c r="C34" s="32" t="s">
        <v>738</v>
      </c>
      <c r="D34" s="32" t="s">
        <v>606</v>
      </c>
    </row>
    <row r="35" spans="1:29" s="32" customFormat="1" x14ac:dyDescent="0.3">
      <c r="A35" s="32" t="s">
        <v>108</v>
      </c>
      <c r="B35" s="32" t="s">
        <v>630</v>
      </c>
      <c r="C35" s="32" t="s">
        <v>738</v>
      </c>
    </row>
    <row r="36" spans="1:29" s="32" customFormat="1" x14ac:dyDescent="0.3">
      <c r="A36" s="32" t="s">
        <v>143</v>
      </c>
      <c r="B36" s="32" t="s">
        <v>631</v>
      </c>
      <c r="C36" s="32" t="s">
        <v>738</v>
      </c>
      <c r="AB36" s="39"/>
      <c r="AC36" s="39"/>
    </row>
    <row r="37" spans="1:29" x14ac:dyDescent="0.3">
      <c r="A37" s="3" t="s">
        <v>203</v>
      </c>
      <c r="B37" s="3" t="s">
        <v>632</v>
      </c>
      <c r="C37" s="3" t="s">
        <v>52</v>
      </c>
      <c r="D37" s="3" t="s">
        <v>606</v>
      </c>
      <c r="K37" s="3"/>
      <c r="L37" s="3"/>
      <c r="M37" s="3"/>
      <c r="N37" s="3"/>
      <c r="AB37" s="37"/>
    </row>
    <row r="38" spans="1:29" x14ac:dyDescent="0.3">
      <c r="A38" s="3" t="s">
        <v>196</v>
      </c>
      <c r="B38" s="3" t="s">
        <v>633</v>
      </c>
      <c r="C38" s="3" t="s">
        <v>52</v>
      </c>
      <c r="K38" s="3"/>
      <c r="L38" s="3"/>
      <c r="M38" s="3"/>
      <c r="N38" s="3"/>
      <c r="AB38" s="37"/>
    </row>
    <row r="39" spans="1:29" x14ac:dyDescent="0.3">
      <c r="A39" s="3" t="s">
        <v>95</v>
      </c>
      <c r="B39" s="3" t="s">
        <v>634</v>
      </c>
      <c r="C39" s="3" t="s">
        <v>52</v>
      </c>
      <c r="K39" s="3"/>
      <c r="L39" s="3"/>
      <c r="M39" s="3"/>
      <c r="N39" s="3"/>
      <c r="AB39" s="37"/>
      <c r="AC39" s="37"/>
    </row>
    <row r="40" spans="1:29" x14ac:dyDescent="0.3">
      <c r="A40" s="3" t="s">
        <v>63</v>
      </c>
      <c r="B40" s="3" t="s">
        <v>635</v>
      </c>
      <c r="C40" s="3" t="s">
        <v>52</v>
      </c>
      <c r="D40" s="3" t="s">
        <v>606</v>
      </c>
      <c r="K40" s="3"/>
      <c r="L40" s="3"/>
      <c r="M40" s="3"/>
      <c r="N40" s="3"/>
    </row>
    <row r="41" spans="1:29" x14ac:dyDescent="0.3">
      <c r="A41" s="3" t="s">
        <v>115</v>
      </c>
      <c r="B41" s="3" t="s">
        <v>636</v>
      </c>
      <c r="C41" s="3" t="s">
        <v>52</v>
      </c>
      <c r="K41" s="3"/>
      <c r="L41" s="3"/>
      <c r="M41" s="3"/>
      <c r="N41" s="3"/>
      <c r="AB41" s="37"/>
      <c r="AC41" s="37"/>
    </row>
    <row r="42" spans="1:29" s="32" customFormat="1" x14ac:dyDescent="0.3">
      <c r="A42" s="32" t="s">
        <v>127</v>
      </c>
      <c r="B42" s="32" t="s">
        <v>637</v>
      </c>
      <c r="C42" s="32" t="s">
        <v>738</v>
      </c>
      <c r="AC42" s="39"/>
    </row>
    <row r="43" spans="1:29" x14ac:dyDescent="0.3">
      <c r="A43" s="3" t="s">
        <v>245</v>
      </c>
      <c r="B43" s="3" t="s">
        <v>638</v>
      </c>
      <c r="C43" s="3" t="s">
        <v>52</v>
      </c>
      <c r="K43" s="3"/>
      <c r="L43" s="3"/>
      <c r="M43" s="3"/>
      <c r="N43" s="3"/>
    </row>
    <row r="44" spans="1:29" x14ac:dyDescent="0.3">
      <c r="A44" s="3" t="s">
        <v>162</v>
      </c>
      <c r="B44" s="3" t="s">
        <v>639</v>
      </c>
      <c r="C44" s="3" t="s">
        <v>52</v>
      </c>
      <c r="K44" s="3"/>
      <c r="L44" s="3"/>
      <c r="M44" s="3"/>
      <c r="N44" s="3"/>
      <c r="AC44" s="37"/>
    </row>
    <row r="45" spans="1:29" x14ac:dyDescent="0.3">
      <c r="A45" s="3" t="s">
        <v>150</v>
      </c>
      <c r="B45" s="3" t="s">
        <v>640</v>
      </c>
      <c r="C45" s="3" t="s">
        <v>52</v>
      </c>
      <c r="K45" s="3"/>
      <c r="L45" s="3"/>
      <c r="M45" s="3"/>
      <c r="N45" s="3"/>
      <c r="AB45" s="37"/>
      <c r="AC45" s="37"/>
    </row>
    <row r="46" spans="1:29" s="32" customFormat="1" x14ac:dyDescent="0.3">
      <c r="A46" s="32" t="s">
        <v>230</v>
      </c>
      <c r="B46" s="32" t="s">
        <v>641</v>
      </c>
      <c r="C46" s="32" t="s">
        <v>738</v>
      </c>
    </row>
    <row r="47" spans="1:29" x14ac:dyDescent="0.3">
      <c r="A47" s="3" t="s">
        <v>141</v>
      </c>
      <c r="B47" s="3" t="s">
        <v>642</v>
      </c>
      <c r="C47" s="3" t="s">
        <v>52</v>
      </c>
      <c r="K47" s="3"/>
      <c r="L47" s="3"/>
      <c r="M47" s="3"/>
      <c r="N47" s="3"/>
    </row>
    <row r="48" spans="1:29" s="32" customFormat="1" x14ac:dyDescent="0.3">
      <c r="A48" s="32" t="s">
        <v>237</v>
      </c>
      <c r="B48" s="32" t="s">
        <v>643</v>
      </c>
      <c r="C48" s="32" t="s">
        <v>738</v>
      </c>
    </row>
    <row r="49" spans="1:29" x14ac:dyDescent="0.3">
      <c r="A49" s="3" t="s">
        <v>209</v>
      </c>
      <c r="B49" s="3" t="s">
        <v>644</v>
      </c>
      <c r="C49" s="3" t="s">
        <v>52</v>
      </c>
      <c r="K49" s="3"/>
      <c r="L49" s="3"/>
      <c r="M49" s="3"/>
      <c r="N49" s="3"/>
      <c r="AB49" s="37"/>
      <c r="AC49" s="37"/>
    </row>
    <row r="50" spans="1:29" x14ac:dyDescent="0.3">
      <c r="A50" s="3" t="s">
        <v>132</v>
      </c>
      <c r="B50" s="3" t="s">
        <v>645</v>
      </c>
      <c r="C50" s="3" t="s">
        <v>52</v>
      </c>
      <c r="K50" s="3"/>
      <c r="L50" s="3"/>
      <c r="M50" s="3"/>
      <c r="N50" s="3"/>
      <c r="AC50" s="37"/>
    </row>
    <row r="51" spans="1:29" x14ac:dyDescent="0.3">
      <c r="A51" s="3" t="s">
        <v>241</v>
      </c>
      <c r="B51" s="3" t="s">
        <v>646</v>
      </c>
      <c r="C51" s="3" t="s">
        <v>52</v>
      </c>
      <c r="K51" s="3"/>
      <c r="L51" s="3"/>
      <c r="M51" s="3"/>
      <c r="N51" s="3"/>
      <c r="AC51" s="37"/>
    </row>
    <row r="52" spans="1:29" x14ac:dyDescent="0.3">
      <c r="A52" s="3" t="s">
        <v>146</v>
      </c>
      <c r="B52" s="3" t="s">
        <v>647</v>
      </c>
      <c r="C52" s="3" t="s">
        <v>52</v>
      </c>
      <c r="K52" s="3"/>
      <c r="L52" s="3"/>
      <c r="M52" s="3"/>
      <c r="N52" s="3"/>
    </row>
    <row r="53" spans="1:29" x14ac:dyDescent="0.3">
      <c r="A53" s="3" t="s">
        <v>136</v>
      </c>
      <c r="B53" s="3" t="s">
        <v>648</v>
      </c>
      <c r="C53" s="3" t="s">
        <v>52</v>
      </c>
      <c r="K53" s="3"/>
      <c r="L53" s="3"/>
      <c r="M53" s="3"/>
      <c r="N53" s="3"/>
      <c r="AC53" s="37"/>
    </row>
    <row r="54" spans="1:29" x14ac:dyDescent="0.3">
      <c r="A54" s="3" t="s">
        <v>211</v>
      </c>
      <c r="B54" s="3" t="s">
        <v>649</v>
      </c>
      <c r="C54" s="3" t="s">
        <v>52</v>
      </c>
      <c r="K54" s="3"/>
      <c r="L54" s="3"/>
      <c r="M54" s="3"/>
      <c r="N54" s="3"/>
      <c r="AB54" s="37"/>
      <c r="AC54" s="37"/>
    </row>
    <row r="55" spans="1:29" x14ac:dyDescent="0.3">
      <c r="A55" s="3" t="s">
        <v>194</v>
      </c>
      <c r="B55" s="3" t="s">
        <v>650</v>
      </c>
      <c r="C55" s="3" t="s">
        <v>52</v>
      </c>
      <c r="K55" s="3"/>
      <c r="L55" s="3"/>
      <c r="M55" s="3"/>
      <c r="N55" s="3"/>
      <c r="AB55" s="37"/>
      <c r="AC55" s="37"/>
    </row>
    <row r="56" spans="1:29" x14ac:dyDescent="0.3">
      <c r="A56" s="3" t="s">
        <v>178</v>
      </c>
      <c r="B56" s="3" t="s">
        <v>651</v>
      </c>
      <c r="C56" s="3" t="s">
        <v>52</v>
      </c>
      <c r="K56" s="3"/>
      <c r="L56" s="3"/>
      <c r="M56" s="3"/>
      <c r="N56" s="3"/>
      <c r="AB56" s="37"/>
      <c r="AC56" s="37"/>
    </row>
    <row r="57" spans="1:29" x14ac:dyDescent="0.3">
      <c r="A57" s="3" t="s">
        <v>204</v>
      </c>
      <c r="B57" s="3" t="s">
        <v>652</v>
      </c>
      <c r="C57" s="3" t="s">
        <v>52</v>
      </c>
      <c r="K57" s="3"/>
      <c r="L57" s="3"/>
      <c r="M57" s="3"/>
      <c r="N57" s="3"/>
    </row>
    <row r="58" spans="1:29" x14ac:dyDescent="0.3">
      <c r="A58" s="3" t="s">
        <v>199</v>
      </c>
      <c r="B58" s="3" t="s">
        <v>653</v>
      </c>
      <c r="C58" s="3" t="s">
        <v>52</v>
      </c>
      <c r="K58" s="3"/>
      <c r="L58" s="3"/>
      <c r="M58" s="3"/>
      <c r="N58" s="3"/>
    </row>
    <row r="59" spans="1:29" x14ac:dyDescent="0.3">
      <c r="A59" s="3" t="s">
        <v>191</v>
      </c>
      <c r="B59" s="3" t="s">
        <v>654</v>
      </c>
      <c r="C59" s="3" t="s">
        <v>52</v>
      </c>
      <c r="K59" s="3"/>
      <c r="L59" s="3"/>
      <c r="M59" s="3"/>
      <c r="N59" s="3"/>
      <c r="AB59" s="37"/>
      <c r="AC59" s="37"/>
    </row>
    <row r="60" spans="1:29" x14ac:dyDescent="0.3">
      <c r="A60" s="3" t="s">
        <v>68</v>
      </c>
      <c r="B60" s="3" t="s">
        <v>655</v>
      </c>
      <c r="C60" s="3" t="s">
        <v>52</v>
      </c>
      <c r="K60" s="3"/>
      <c r="L60" s="3"/>
      <c r="M60" s="3"/>
      <c r="N60" s="3"/>
      <c r="AB60" s="37"/>
    </row>
    <row r="61" spans="1:29" x14ac:dyDescent="0.3">
      <c r="A61" s="3" t="s">
        <v>125</v>
      </c>
      <c r="B61" s="3" t="s">
        <v>656</v>
      </c>
      <c r="C61" s="3" t="s">
        <v>738</v>
      </c>
      <c r="K61" s="3"/>
      <c r="L61" s="3"/>
      <c r="M61" s="3"/>
      <c r="N61" s="3"/>
      <c r="AB61" s="37"/>
      <c r="AC61" s="37"/>
    </row>
    <row r="62" spans="1:29" x14ac:dyDescent="0.3">
      <c r="A62" s="3" t="s">
        <v>187</v>
      </c>
      <c r="B62" s="3" t="s">
        <v>657</v>
      </c>
      <c r="C62" s="3" t="s">
        <v>52</v>
      </c>
      <c r="K62" s="3"/>
      <c r="L62" s="3"/>
      <c r="M62" s="3"/>
      <c r="N62" s="3"/>
    </row>
    <row r="63" spans="1:29" x14ac:dyDescent="0.3">
      <c r="A63" s="3" t="s">
        <v>42</v>
      </c>
      <c r="B63" s="3" t="s">
        <v>658</v>
      </c>
      <c r="C63" s="3" t="s">
        <v>52</v>
      </c>
      <c r="K63" s="3"/>
      <c r="L63" s="3"/>
      <c r="M63" s="3"/>
      <c r="N63" s="3"/>
    </row>
    <row r="64" spans="1:29" x14ac:dyDescent="0.3">
      <c r="A64" s="3" t="s">
        <v>239</v>
      </c>
      <c r="B64" s="3" t="s">
        <v>659</v>
      </c>
      <c r="C64" s="3" t="s">
        <v>52</v>
      </c>
      <c r="K64" s="3"/>
      <c r="L64" s="3"/>
      <c r="M64" s="3"/>
      <c r="N64" s="3"/>
      <c r="AC64" s="37"/>
    </row>
    <row r="65" spans="1:29" s="32" customFormat="1" x14ac:dyDescent="0.3">
      <c r="A65" s="32" t="s">
        <v>157</v>
      </c>
      <c r="B65" s="32" t="s">
        <v>660</v>
      </c>
      <c r="C65" s="32" t="s">
        <v>738</v>
      </c>
    </row>
    <row r="66" spans="1:29" s="32" customFormat="1" x14ac:dyDescent="0.3">
      <c r="A66" s="32" t="s">
        <v>121</v>
      </c>
      <c r="B66" s="32" t="s">
        <v>661</v>
      </c>
      <c r="C66" s="32" t="s">
        <v>738</v>
      </c>
      <c r="AB66" s="39"/>
    </row>
    <row r="67" spans="1:29" x14ac:dyDescent="0.3">
      <c r="A67" s="3" t="s">
        <v>170</v>
      </c>
      <c r="B67" s="3" t="s">
        <v>662</v>
      </c>
      <c r="C67" s="3" t="s">
        <v>52</v>
      </c>
      <c r="K67" s="3"/>
      <c r="L67" s="3"/>
      <c r="M67" s="3"/>
      <c r="N67" s="3"/>
      <c r="AB67" s="37"/>
    </row>
    <row r="68" spans="1:29" x14ac:dyDescent="0.3">
      <c r="A68" s="3" t="s">
        <v>240</v>
      </c>
      <c r="B68" s="3" t="s">
        <v>663</v>
      </c>
      <c r="C68" s="3" t="s">
        <v>52</v>
      </c>
      <c r="K68" s="3"/>
      <c r="L68" s="3"/>
      <c r="M68" s="3"/>
      <c r="N68" s="3"/>
      <c r="AC68" s="37"/>
    </row>
    <row r="69" spans="1:29" x14ac:dyDescent="0.3">
      <c r="A69" s="3" t="s">
        <v>161</v>
      </c>
      <c r="B69" s="3" t="s">
        <v>664</v>
      </c>
      <c r="C69" s="3" t="s">
        <v>52</v>
      </c>
      <c r="D69" s="3" t="s">
        <v>606</v>
      </c>
      <c r="K69" s="3"/>
      <c r="L69" s="3"/>
      <c r="M69" s="3"/>
      <c r="N69" s="3"/>
    </row>
    <row r="70" spans="1:29" x14ac:dyDescent="0.3">
      <c r="A70" s="3" t="s">
        <v>109</v>
      </c>
      <c r="B70" s="3" t="s">
        <v>665</v>
      </c>
      <c r="C70" s="3" t="s">
        <v>52</v>
      </c>
      <c r="K70" s="3"/>
      <c r="L70" s="3"/>
      <c r="M70" s="3"/>
      <c r="N70" s="3"/>
    </row>
    <row r="71" spans="1:29" x14ac:dyDescent="0.3">
      <c r="A71" s="3" t="s">
        <v>248</v>
      </c>
      <c r="B71" s="3" t="s">
        <v>666</v>
      </c>
      <c r="C71" s="3" t="s">
        <v>52</v>
      </c>
      <c r="K71" s="3"/>
      <c r="L71" s="3"/>
      <c r="M71" s="3"/>
      <c r="N71" s="3"/>
    </row>
    <row r="72" spans="1:29" x14ac:dyDescent="0.3">
      <c r="A72" s="3" t="s">
        <v>202</v>
      </c>
      <c r="B72" s="3" t="s">
        <v>667</v>
      </c>
      <c r="C72" s="3" t="s">
        <v>738</v>
      </c>
      <c r="K72" s="3"/>
      <c r="L72" s="3"/>
      <c r="M72" s="3"/>
      <c r="N72" s="3"/>
      <c r="AB72" s="37"/>
      <c r="AC72" s="37"/>
    </row>
    <row r="73" spans="1:29" x14ac:dyDescent="0.3">
      <c r="A73" s="3" t="s">
        <v>212</v>
      </c>
      <c r="B73" s="3" t="s">
        <v>668</v>
      </c>
      <c r="C73" s="3" t="s">
        <v>52</v>
      </c>
      <c r="K73" s="3"/>
      <c r="L73" s="3"/>
      <c r="M73" s="3"/>
      <c r="N73" s="3"/>
      <c r="AB73" s="37"/>
      <c r="AC73" s="37"/>
    </row>
    <row r="74" spans="1:29" s="32" customFormat="1" x14ac:dyDescent="0.3">
      <c r="A74" s="32" t="s">
        <v>106</v>
      </c>
      <c r="B74" s="32" t="s">
        <v>669</v>
      </c>
      <c r="C74" s="32" t="s">
        <v>738</v>
      </c>
      <c r="AB74" s="39"/>
    </row>
    <row r="75" spans="1:29" s="32" customFormat="1" x14ac:dyDescent="0.3">
      <c r="A75" s="32" t="s">
        <v>62</v>
      </c>
      <c r="B75" s="32" t="s">
        <v>670</v>
      </c>
      <c r="C75" s="32" t="s">
        <v>738</v>
      </c>
    </row>
    <row r="76" spans="1:29" s="32" customFormat="1" x14ac:dyDescent="0.3">
      <c r="A76" s="32" t="s">
        <v>172</v>
      </c>
      <c r="B76" s="32" t="s">
        <v>671</v>
      </c>
      <c r="C76" s="32" t="s">
        <v>738</v>
      </c>
      <c r="AB76" s="39"/>
    </row>
    <row r="77" spans="1:29" x14ac:dyDescent="0.3">
      <c r="A77" s="3" t="s">
        <v>234</v>
      </c>
      <c r="B77" s="3" t="s">
        <v>672</v>
      </c>
      <c r="C77" s="3" t="s">
        <v>52</v>
      </c>
      <c r="K77" s="3"/>
      <c r="L77" s="3"/>
      <c r="M77" s="3"/>
      <c r="N77" s="3"/>
    </row>
    <row r="78" spans="1:29" x14ac:dyDescent="0.3">
      <c r="A78" s="3" t="s">
        <v>176</v>
      </c>
      <c r="B78" s="3" t="s">
        <v>673</v>
      </c>
      <c r="C78" s="3" t="s">
        <v>52</v>
      </c>
      <c r="K78" s="3"/>
      <c r="L78" s="3"/>
      <c r="M78" s="3"/>
      <c r="N78" s="3"/>
      <c r="AC78" s="37"/>
    </row>
    <row r="79" spans="1:29" x14ac:dyDescent="0.3">
      <c r="A79" s="3" t="s">
        <v>247</v>
      </c>
      <c r="B79" s="3" t="s">
        <v>674</v>
      </c>
      <c r="C79" s="3" t="s">
        <v>738</v>
      </c>
      <c r="K79" s="3"/>
      <c r="L79" s="3"/>
      <c r="M79" s="3"/>
      <c r="N79" s="3"/>
    </row>
    <row r="80" spans="1:29" s="32" customFormat="1" x14ac:dyDescent="0.3">
      <c r="A80" s="32" t="s">
        <v>140</v>
      </c>
      <c r="B80" s="32" t="s">
        <v>675</v>
      </c>
      <c r="C80" s="32" t="s">
        <v>738</v>
      </c>
      <c r="D80" s="32" t="s">
        <v>606</v>
      </c>
      <c r="AB80" s="39"/>
    </row>
    <row r="81" spans="1:29" s="32" customFormat="1" x14ac:dyDescent="0.3">
      <c r="A81" s="32" t="s">
        <v>188</v>
      </c>
      <c r="B81" s="32" t="s">
        <v>676</v>
      </c>
      <c r="C81" s="32" t="s">
        <v>738</v>
      </c>
      <c r="AB81" s="39"/>
    </row>
    <row r="82" spans="1:29" x14ac:dyDescent="0.3">
      <c r="A82" s="3" t="s">
        <v>119</v>
      </c>
      <c r="B82" s="3" t="s">
        <v>677</v>
      </c>
      <c r="C82" s="3" t="s">
        <v>52</v>
      </c>
      <c r="K82" s="3"/>
      <c r="L82" s="3"/>
      <c r="M82" s="3"/>
      <c r="N82" s="3"/>
      <c r="AB82" s="37"/>
      <c r="AC82" s="37"/>
    </row>
    <row r="83" spans="1:29" x14ac:dyDescent="0.3">
      <c r="A83" s="3" t="s">
        <v>181</v>
      </c>
      <c r="B83" s="3" t="s">
        <v>678</v>
      </c>
      <c r="C83" s="3" t="s">
        <v>52</v>
      </c>
      <c r="K83" s="3"/>
      <c r="L83" s="3"/>
      <c r="M83" s="3"/>
      <c r="N83" s="3"/>
    </row>
    <row r="84" spans="1:29" x14ac:dyDescent="0.3">
      <c r="A84" s="3" t="s">
        <v>221</v>
      </c>
      <c r="B84" s="3" t="s">
        <v>679</v>
      </c>
      <c r="C84" s="3" t="s">
        <v>52</v>
      </c>
      <c r="K84" s="3"/>
      <c r="L84" s="3"/>
      <c r="M84" s="3"/>
      <c r="N84" s="3"/>
      <c r="AB84" s="37"/>
    </row>
    <row r="85" spans="1:29" x14ac:dyDescent="0.3">
      <c r="A85" s="3" t="s">
        <v>184</v>
      </c>
      <c r="B85" s="3" t="s">
        <v>680</v>
      </c>
      <c r="C85" s="3" t="s">
        <v>52</v>
      </c>
      <c r="K85" s="3"/>
      <c r="L85" s="3"/>
      <c r="M85" s="3"/>
      <c r="N85" s="3"/>
      <c r="AB85" s="37"/>
      <c r="AC85" s="37"/>
    </row>
    <row r="86" spans="1:29" x14ac:dyDescent="0.3">
      <c r="A86" s="3" t="s">
        <v>192</v>
      </c>
      <c r="B86" s="3" t="s">
        <v>681</v>
      </c>
      <c r="C86" s="3" t="s">
        <v>52</v>
      </c>
      <c r="K86" s="3"/>
      <c r="L86" s="3"/>
      <c r="M86" s="3"/>
      <c r="N86" s="3"/>
      <c r="AB86" s="37"/>
    </row>
    <row r="87" spans="1:29" x14ac:dyDescent="0.3">
      <c r="A87" s="3" t="s">
        <v>110</v>
      </c>
      <c r="B87" s="3" t="s">
        <v>682</v>
      </c>
      <c r="C87" s="3" t="s">
        <v>52</v>
      </c>
      <c r="K87" s="3"/>
      <c r="L87" s="3"/>
      <c r="M87" s="3"/>
      <c r="N87" s="3"/>
      <c r="AC87" s="37"/>
    </row>
    <row r="88" spans="1:29" x14ac:dyDescent="0.3">
      <c r="A88" s="3" t="s">
        <v>70</v>
      </c>
      <c r="B88" s="3" t="s">
        <v>683</v>
      </c>
      <c r="C88" s="3" t="s">
        <v>52</v>
      </c>
      <c r="K88" s="3"/>
      <c r="L88" s="3"/>
      <c r="M88" s="3"/>
      <c r="N88" s="3"/>
      <c r="AB88" s="37"/>
      <c r="AC88" s="37"/>
    </row>
    <row r="89" spans="1:29" x14ac:dyDescent="0.3">
      <c r="A89" s="3" t="s">
        <v>189</v>
      </c>
      <c r="B89" s="3" t="s">
        <v>684</v>
      </c>
      <c r="C89" s="3" t="s">
        <v>52</v>
      </c>
      <c r="K89" s="3"/>
      <c r="L89" s="3"/>
      <c r="M89" s="3"/>
      <c r="N89" s="3"/>
      <c r="AB89" s="37"/>
      <c r="AC89" s="37"/>
    </row>
    <row r="90" spans="1:29" x14ac:dyDescent="0.3">
      <c r="A90" s="3" t="s">
        <v>205</v>
      </c>
      <c r="B90" s="3" t="s">
        <v>685</v>
      </c>
      <c r="C90" s="3" t="s">
        <v>52</v>
      </c>
      <c r="K90" s="3"/>
      <c r="L90" s="3"/>
      <c r="M90" s="3"/>
      <c r="N90" s="3"/>
      <c r="AB90" s="37"/>
      <c r="AC90" s="37"/>
    </row>
    <row r="91" spans="1:29" x14ac:dyDescent="0.3">
      <c r="A91" s="3" t="s">
        <v>94</v>
      </c>
      <c r="B91" s="3" t="s">
        <v>686</v>
      </c>
      <c r="C91" s="3" t="s">
        <v>52</v>
      </c>
      <c r="K91" s="3"/>
      <c r="L91" s="3"/>
      <c r="M91" s="3"/>
      <c r="N91" s="3"/>
      <c r="AB91" s="37"/>
      <c r="AC91" s="37"/>
    </row>
    <row r="92" spans="1:29" x14ac:dyDescent="0.3">
      <c r="A92" s="3" t="s">
        <v>214</v>
      </c>
      <c r="B92" s="3" t="s">
        <v>687</v>
      </c>
      <c r="C92" s="3" t="s">
        <v>52</v>
      </c>
      <c r="K92" s="3"/>
      <c r="L92" s="3"/>
      <c r="M92" s="3"/>
      <c r="N92" s="3"/>
      <c r="AB92" s="37"/>
      <c r="AC92" s="37"/>
    </row>
    <row r="93" spans="1:29" x14ac:dyDescent="0.3">
      <c r="A93" s="3" t="s">
        <v>113</v>
      </c>
      <c r="B93" s="3" t="s">
        <v>688</v>
      </c>
      <c r="C93" s="3" t="s">
        <v>52</v>
      </c>
      <c r="K93" s="3"/>
      <c r="L93" s="3"/>
      <c r="M93" s="3"/>
      <c r="N93" s="3"/>
      <c r="AB93" s="37"/>
      <c r="AC93" s="37"/>
    </row>
    <row r="94" spans="1:29" x14ac:dyDescent="0.3">
      <c r="A94" s="3" t="s">
        <v>159</v>
      </c>
      <c r="B94" s="3" t="s">
        <v>689</v>
      </c>
      <c r="C94" s="3" t="s">
        <v>52</v>
      </c>
      <c r="K94" s="3"/>
      <c r="L94" s="3"/>
      <c r="M94" s="3"/>
      <c r="N94" s="3"/>
      <c r="AB94" s="37"/>
    </row>
    <row r="95" spans="1:29" x14ac:dyDescent="0.3">
      <c r="A95" s="3" t="s">
        <v>97</v>
      </c>
      <c r="B95" s="3" t="s">
        <v>690</v>
      </c>
      <c r="C95" s="3" t="s">
        <v>52</v>
      </c>
      <c r="K95" s="3"/>
      <c r="L95" s="3"/>
      <c r="M95" s="3"/>
      <c r="N95" s="3"/>
      <c r="AC95" s="37"/>
    </row>
    <row r="96" spans="1:29" x14ac:dyDescent="0.3">
      <c r="A96" s="3" t="s">
        <v>57</v>
      </c>
      <c r="B96" s="3" t="s">
        <v>691</v>
      </c>
      <c r="C96" s="3" t="s">
        <v>52</v>
      </c>
      <c r="K96" s="3"/>
      <c r="L96" s="3"/>
      <c r="M96" s="3"/>
      <c r="N96" s="3"/>
    </row>
    <row r="97" spans="1:29" x14ac:dyDescent="0.3">
      <c r="A97" s="3" t="s">
        <v>177</v>
      </c>
      <c r="B97" s="3" t="s">
        <v>692</v>
      </c>
      <c r="C97" s="3" t="s">
        <v>52</v>
      </c>
      <c r="K97" s="3"/>
      <c r="L97" s="3"/>
      <c r="M97" s="3"/>
      <c r="N97" s="3"/>
      <c r="AB97" s="37"/>
      <c r="AC97" s="37"/>
    </row>
    <row r="98" spans="1:29" x14ac:dyDescent="0.3">
      <c r="A98" s="3" t="s">
        <v>89</v>
      </c>
      <c r="B98" s="3" t="s">
        <v>693</v>
      </c>
      <c r="C98" s="3" t="s">
        <v>52</v>
      </c>
      <c r="K98" s="3"/>
      <c r="L98" s="3"/>
      <c r="M98" s="3"/>
      <c r="N98" s="3"/>
      <c r="AB98" s="37"/>
    </row>
    <row r="99" spans="1:29" x14ac:dyDescent="0.3">
      <c r="A99" s="3" t="s">
        <v>98</v>
      </c>
      <c r="B99" s="3" t="s">
        <v>694</v>
      </c>
      <c r="C99" s="3" t="s">
        <v>52</v>
      </c>
      <c r="K99" s="3"/>
      <c r="L99" s="3"/>
      <c r="M99" s="3"/>
      <c r="N99" s="3"/>
    </row>
    <row r="100" spans="1:29" x14ac:dyDescent="0.3">
      <c r="A100" s="3" t="s">
        <v>73</v>
      </c>
      <c r="B100" s="3" t="s">
        <v>695</v>
      </c>
      <c r="C100" s="3" t="s">
        <v>52</v>
      </c>
      <c r="K100" s="3"/>
      <c r="L100" s="3"/>
      <c r="M100" s="3"/>
      <c r="N100" s="3"/>
    </row>
    <row r="101" spans="1:29" x14ac:dyDescent="0.3">
      <c r="A101" s="3" t="s">
        <v>129</v>
      </c>
      <c r="B101" s="3" t="s">
        <v>696</v>
      </c>
      <c r="C101" s="3" t="s">
        <v>52</v>
      </c>
      <c r="K101" s="3"/>
      <c r="L101" s="3"/>
      <c r="M101" s="3"/>
      <c r="N101" s="3"/>
      <c r="AB101" s="37"/>
      <c r="AC101" s="37"/>
    </row>
    <row r="102" spans="1:29" x14ac:dyDescent="0.3">
      <c r="A102" s="3" t="s">
        <v>171</v>
      </c>
      <c r="B102" s="3" t="s">
        <v>697</v>
      </c>
      <c r="C102" s="3" t="s">
        <v>738</v>
      </c>
      <c r="K102" s="3"/>
      <c r="L102" s="3"/>
      <c r="M102" s="3"/>
      <c r="N102" s="3"/>
      <c r="AB102" s="37"/>
      <c r="AC102" s="37"/>
    </row>
    <row r="103" spans="1:29" x14ac:dyDescent="0.3">
      <c r="A103" s="3" t="s">
        <v>231</v>
      </c>
      <c r="B103" s="3" t="s">
        <v>698</v>
      </c>
      <c r="C103" s="3" t="s">
        <v>52</v>
      </c>
      <c r="K103" s="3"/>
      <c r="L103" s="3"/>
      <c r="M103" s="3"/>
      <c r="N103" s="3"/>
      <c r="AB103" s="37"/>
      <c r="AC103" s="37"/>
    </row>
    <row r="104" spans="1:29" x14ac:dyDescent="0.3">
      <c r="A104" s="3" t="s">
        <v>79</v>
      </c>
      <c r="B104" s="3" t="s">
        <v>699</v>
      </c>
      <c r="C104" s="3" t="s">
        <v>52</v>
      </c>
      <c r="K104" s="3"/>
      <c r="L104" s="3"/>
      <c r="M104" s="3"/>
      <c r="N104" s="3"/>
      <c r="AB104" s="37"/>
    </row>
    <row r="105" spans="1:29" s="32" customFormat="1" x14ac:dyDescent="0.3">
      <c r="A105" s="32" t="s">
        <v>156</v>
      </c>
      <c r="B105" s="32" t="s">
        <v>700</v>
      </c>
      <c r="C105" s="32" t="s">
        <v>738</v>
      </c>
      <c r="D105" s="32" t="s">
        <v>606</v>
      </c>
    </row>
    <row r="106" spans="1:29" x14ac:dyDescent="0.3">
      <c r="A106" s="3" t="s">
        <v>225</v>
      </c>
      <c r="B106" s="3" t="s">
        <v>701</v>
      </c>
      <c r="C106" s="3" t="s">
        <v>52</v>
      </c>
      <c r="K106" s="3"/>
      <c r="L106" s="3"/>
      <c r="M106" s="3"/>
      <c r="N106" s="3"/>
      <c r="AB106" s="37"/>
    </row>
    <row r="107" spans="1:29" x14ac:dyDescent="0.3">
      <c r="A107" s="3" t="s">
        <v>166</v>
      </c>
      <c r="B107" s="3" t="s">
        <v>702</v>
      </c>
      <c r="C107" s="3" t="s">
        <v>52</v>
      </c>
      <c r="K107" s="3"/>
      <c r="L107" s="3"/>
      <c r="M107" s="3"/>
      <c r="N107" s="3"/>
      <c r="AB107" s="37"/>
    </row>
    <row r="108" spans="1:29" x14ac:dyDescent="0.3">
      <c r="A108" s="3" t="s">
        <v>112</v>
      </c>
      <c r="B108" s="3" t="s">
        <v>703</v>
      </c>
      <c r="C108" s="3" t="s">
        <v>52</v>
      </c>
      <c r="K108" s="3"/>
      <c r="L108" s="3"/>
      <c r="M108" s="3"/>
      <c r="N108" s="3"/>
    </row>
    <row r="109" spans="1:29" x14ac:dyDescent="0.3">
      <c r="A109" s="3" t="s">
        <v>138</v>
      </c>
      <c r="B109" s="3" t="s">
        <v>704</v>
      </c>
      <c r="C109" s="3" t="s">
        <v>52</v>
      </c>
      <c r="K109" s="3"/>
      <c r="L109" s="3"/>
      <c r="M109" s="3"/>
      <c r="N109" s="3"/>
      <c r="AB109" s="37"/>
    </row>
    <row r="110" spans="1:29" x14ac:dyDescent="0.3">
      <c r="A110" s="3" t="s">
        <v>198</v>
      </c>
      <c r="B110" s="3" t="s">
        <v>705</v>
      </c>
      <c r="C110" s="3" t="s">
        <v>738</v>
      </c>
      <c r="D110" s="3" t="s">
        <v>606</v>
      </c>
      <c r="K110" s="3"/>
      <c r="L110" s="3"/>
      <c r="M110" s="3"/>
      <c r="N110" s="3"/>
      <c r="AB110" s="37"/>
    </row>
    <row r="111" spans="1:29" s="32" customFormat="1" x14ac:dyDescent="0.3">
      <c r="A111" s="32" t="s">
        <v>183</v>
      </c>
      <c r="B111" s="32" t="s">
        <v>706</v>
      </c>
      <c r="C111" s="32" t="s">
        <v>738</v>
      </c>
      <c r="D111" s="32" t="s">
        <v>606</v>
      </c>
    </row>
    <row r="112" spans="1:29" x14ac:dyDescent="0.3">
      <c r="A112" s="3" t="s">
        <v>75</v>
      </c>
      <c r="B112" s="3" t="s">
        <v>707</v>
      </c>
      <c r="C112" s="3" t="s">
        <v>52</v>
      </c>
      <c r="K112" s="3"/>
      <c r="L112" s="3"/>
      <c r="M112" s="3"/>
      <c r="N112" s="3"/>
    </row>
    <row r="113" spans="1:29" x14ac:dyDescent="0.3">
      <c r="A113" s="3" t="s">
        <v>148</v>
      </c>
      <c r="B113" s="3" t="s">
        <v>708</v>
      </c>
      <c r="C113" s="3" t="s">
        <v>52</v>
      </c>
      <c r="K113" s="3"/>
      <c r="L113" s="3"/>
      <c r="M113" s="3"/>
      <c r="N113" s="3"/>
      <c r="AB113" s="37"/>
      <c r="AC113" s="37"/>
    </row>
    <row r="114" spans="1:29" x14ac:dyDescent="0.3">
      <c r="A114" s="3" t="s">
        <v>229</v>
      </c>
      <c r="B114" s="3" t="s">
        <v>709</v>
      </c>
      <c r="C114" s="3" t="s">
        <v>52</v>
      </c>
      <c r="K114" s="3"/>
      <c r="L114" s="3"/>
      <c r="M114" s="3"/>
      <c r="N114" s="3"/>
      <c r="AC114" s="37"/>
    </row>
    <row r="115" spans="1:29" x14ac:dyDescent="0.3">
      <c r="A115" s="3" t="s">
        <v>85</v>
      </c>
      <c r="B115" s="3" t="s">
        <v>710</v>
      </c>
      <c r="C115" s="3" t="s">
        <v>52</v>
      </c>
      <c r="K115" s="3"/>
      <c r="L115" s="3"/>
      <c r="M115" s="3"/>
      <c r="N115" s="3"/>
    </row>
    <row r="116" spans="1:29" s="32" customFormat="1" x14ac:dyDescent="0.3">
      <c r="A116" s="32" t="s">
        <v>232</v>
      </c>
      <c r="B116" s="32" t="s">
        <v>711</v>
      </c>
      <c r="C116" s="32" t="s">
        <v>738</v>
      </c>
      <c r="AB116" s="39"/>
      <c r="AC116" s="39"/>
    </row>
    <row r="117" spans="1:29" x14ac:dyDescent="0.3">
      <c r="A117" s="3" t="s">
        <v>164</v>
      </c>
      <c r="B117" s="3" t="s">
        <v>712</v>
      </c>
      <c r="C117" s="3" t="s">
        <v>52</v>
      </c>
      <c r="K117" s="3"/>
      <c r="L117" s="3"/>
      <c r="M117" s="3"/>
      <c r="N117" s="3"/>
      <c r="AB117" s="37"/>
      <c r="AC117" s="37"/>
    </row>
    <row r="118" spans="1:29" x14ac:dyDescent="0.3">
      <c r="A118" s="3" t="s">
        <v>77</v>
      </c>
      <c r="B118" s="3" t="s">
        <v>713</v>
      </c>
      <c r="C118" s="3" t="s">
        <v>52</v>
      </c>
      <c r="K118" s="3"/>
      <c r="L118" s="3"/>
      <c r="M118" s="3"/>
      <c r="N118" s="3"/>
      <c r="AC118" s="37"/>
    </row>
    <row r="119" spans="1:29" x14ac:dyDescent="0.3">
      <c r="A119" s="3" t="s">
        <v>72</v>
      </c>
      <c r="B119" s="3" t="s">
        <v>714</v>
      </c>
      <c r="C119" s="3" t="s">
        <v>52</v>
      </c>
      <c r="D119" s="3" t="s">
        <v>606</v>
      </c>
      <c r="K119" s="3"/>
      <c r="L119" s="3"/>
      <c r="M119" s="3"/>
      <c r="N119" s="3"/>
      <c r="AC119" s="37"/>
    </row>
    <row r="120" spans="1:29" s="32" customFormat="1" x14ac:dyDescent="0.3">
      <c r="A120" s="32" t="s">
        <v>91</v>
      </c>
      <c r="B120" s="32" t="s">
        <v>715</v>
      </c>
      <c r="C120" s="32" t="s">
        <v>738</v>
      </c>
      <c r="AB120" s="39"/>
    </row>
    <row r="121" spans="1:29" x14ac:dyDescent="0.3">
      <c r="A121" s="3" t="s">
        <v>168</v>
      </c>
      <c r="B121" s="3" t="s">
        <v>716</v>
      </c>
      <c r="C121" s="3" t="s">
        <v>52</v>
      </c>
      <c r="K121" s="3"/>
      <c r="L121" s="3"/>
      <c r="M121" s="3"/>
      <c r="N121" s="3"/>
      <c r="AB121" s="37"/>
    </row>
    <row r="122" spans="1:29" x14ac:dyDescent="0.3">
      <c r="A122" s="3" t="s">
        <v>66</v>
      </c>
      <c r="B122" s="3" t="s">
        <v>717</v>
      </c>
      <c r="C122" s="3" t="s">
        <v>52</v>
      </c>
      <c r="K122" s="3"/>
      <c r="L122" s="3"/>
      <c r="M122" s="3"/>
      <c r="N122" s="3"/>
    </row>
    <row r="123" spans="1:29" x14ac:dyDescent="0.3">
      <c r="A123" s="3" t="s">
        <v>93</v>
      </c>
      <c r="B123" s="3" t="s">
        <v>718</v>
      </c>
      <c r="C123" s="3" t="s">
        <v>52</v>
      </c>
      <c r="K123" s="3"/>
      <c r="L123" s="3"/>
      <c r="M123" s="3"/>
      <c r="N123" s="3"/>
    </row>
    <row r="124" spans="1:29" x14ac:dyDescent="0.3">
      <c r="C124" s="3">
        <f>COUNTIF(C2:C123, "High NTC")</f>
        <v>27</v>
      </c>
      <c r="K124" s="3"/>
      <c r="L124" s="3"/>
      <c r="M124" s="3"/>
      <c r="N124" s="3"/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topLeftCell="C109" zoomScale="75" zoomScaleNormal="75" workbookViewId="0">
      <selection activeCell="M138" sqref="M138"/>
    </sheetView>
  </sheetViews>
  <sheetFormatPr defaultRowHeight="14.4" x14ac:dyDescent="0.3"/>
  <cols>
    <col min="1" max="2" width="38.88671875" style="3" bestFit="1" customWidth="1"/>
    <col min="3" max="3" width="11" customWidth="1"/>
    <col min="10" max="10" width="10.44140625" bestFit="1" customWidth="1"/>
  </cols>
  <sheetData>
    <row r="1" spans="1:8" x14ac:dyDescent="0.3">
      <c r="A1" s="3" t="s">
        <v>939</v>
      </c>
      <c r="B1" s="3" t="s">
        <v>961</v>
      </c>
      <c r="C1" t="s">
        <v>962</v>
      </c>
      <c r="D1" t="s">
        <v>964</v>
      </c>
      <c r="E1" t="s">
        <v>963</v>
      </c>
      <c r="F1" t="s">
        <v>965</v>
      </c>
      <c r="H1" t="s">
        <v>966</v>
      </c>
    </row>
    <row r="2" spans="1:8" x14ac:dyDescent="0.3">
      <c r="A2" s="3" t="s">
        <v>100</v>
      </c>
      <c r="B2" s="3" t="s">
        <v>100</v>
      </c>
      <c r="E2">
        <v>1</v>
      </c>
      <c r="H2">
        <f>SUM(C2:F2)</f>
        <v>1</v>
      </c>
    </row>
    <row r="3" spans="1:8" x14ac:dyDescent="0.3">
      <c r="A3" s="3" t="s">
        <v>246</v>
      </c>
      <c r="B3" s="3" t="s">
        <v>246</v>
      </c>
      <c r="E3">
        <v>1</v>
      </c>
      <c r="H3">
        <f t="shared" ref="H3:H66" si="0">SUM(C3:F3)</f>
        <v>1</v>
      </c>
    </row>
    <row r="4" spans="1:8" x14ac:dyDescent="0.3">
      <c r="A4" s="3" t="s">
        <v>53</v>
      </c>
      <c r="B4" s="3" t="s">
        <v>53</v>
      </c>
      <c r="E4">
        <v>1</v>
      </c>
      <c r="H4">
        <f t="shared" si="0"/>
        <v>1</v>
      </c>
    </row>
    <row r="5" spans="1:8" x14ac:dyDescent="0.3">
      <c r="A5" s="3" t="s">
        <v>145</v>
      </c>
      <c r="B5" s="3" t="s">
        <v>145</v>
      </c>
      <c r="E5">
        <v>1</v>
      </c>
      <c r="H5">
        <f t="shared" si="0"/>
        <v>1</v>
      </c>
    </row>
    <row r="6" spans="1:8" x14ac:dyDescent="0.3">
      <c r="A6" s="3" t="s">
        <v>154</v>
      </c>
      <c r="B6" s="3" t="s">
        <v>154</v>
      </c>
      <c r="E6">
        <v>1</v>
      </c>
      <c r="H6">
        <f t="shared" si="0"/>
        <v>1</v>
      </c>
    </row>
    <row r="7" spans="1:8" x14ac:dyDescent="0.3">
      <c r="A7" s="3" t="s">
        <v>180</v>
      </c>
      <c r="B7" s="3" t="s">
        <v>180</v>
      </c>
      <c r="E7">
        <v>1</v>
      </c>
      <c r="H7">
        <f t="shared" si="0"/>
        <v>1</v>
      </c>
    </row>
    <row r="8" spans="1:8" x14ac:dyDescent="0.3">
      <c r="A8" s="3" t="s">
        <v>83</v>
      </c>
      <c r="B8" s="3" t="s">
        <v>83</v>
      </c>
      <c r="E8">
        <v>1</v>
      </c>
      <c r="H8">
        <f t="shared" si="0"/>
        <v>1</v>
      </c>
    </row>
    <row r="9" spans="1:8" x14ac:dyDescent="0.3">
      <c r="A9" s="3" t="s">
        <v>201</v>
      </c>
      <c r="B9" s="3" t="s">
        <v>201</v>
      </c>
      <c r="E9">
        <v>1</v>
      </c>
      <c r="H9">
        <f t="shared" si="0"/>
        <v>1</v>
      </c>
    </row>
    <row r="10" spans="1:8" x14ac:dyDescent="0.3">
      <c r="A10" s="3" t="s">
        <v>131</v>
      </c>
      <c r="B10" s="3" t="s">
        <v>131</v>
      </c>
      <c r="E10">
        <v>1</v>
      </c>
      <c r="H10">
        <f t="shared" si="0"/>
        <v>1</v>
      </c>
    </row>
    <row r="11" spans="1:8" x14ac:dyDescent="0.3">
      <c r="A11" s="3" t="s">
        <v>103</v>
      </c>
      <c r="B11" s="3" t="s">
        <v>103</v>
      </c>
      <c r="E11">
        <v>1</v>
      </c>
      <c r="H11">
        <f t="shared" si="0"/>
        <v>1</v>
      </c>
    </row>
    <row r="12" spans="1:8" x14ac:dyDescent="0.3">
      <c r="A12" s="3" t="s">
        <v>243</v>
      </c>
      <c r="B12" s="3" t="s">
        <v>243</v>
      </c>
      <c r="E12">
        <v>1</v>
      </c>
      <c r="H12">
        <f t="shared" si="0"/>
        <v>1</v>
      </c>
    </row>
    <row r="13" spans="1:8" x14ac:dyDescent="0.3">
      <c r="A13" s="3" t="s">
        <v>223</v>
      </c>
      <c r="B13" s="3" t="s">
        <v>223</v>
      </c>
      <c r="E13">
        <v>1</v>
      </c>
      <c r="H13">
        <f t="shared" si="0"/>
        <v>1</v>
      </c>
    </row>
    <row r="14" spans="1:8" x14ac:dyDescent="0.3">
      <c r="A14" s="3" t="s">
        <v>102</v>
      </c>
      <c r="B14" s="3" t="s">
        <v>102</v>
      </c>
      <c r="E14">
        <v>1</v>
      </c>
      <c r="H14">
        <f t="shared" si="0"/>
        <v>1</v>
      </c>
    </row>
    <row r="15" spans="1:8" x14ac:dyDescent="0.3">
      <c r="A15" s="3" t="s">
        <v>219</v>
      </c>
      <c r="B15" s="3" t="s">
        <v>219</v>
      </c>
      <c r="E15">
        <v>1</v>
      </c>
      <c r="H15">
        <f t="shared" si="0"/>
        <v>1</v>
      </c>
    </row>
    <row r="16" spans="1:8" x14ac:dyDescent="0.3">
      <c r="A16" s="32" t="s">
        <v>81</v>
      </c>
      <c r="B16" s="32" t="s">
        <v>81</v>
      </c>
      <c r="C16">
        <v>1</v>
      </c>
      <c r="H16">
        <f t="shared" si="0"/>
        <v>1</v>
      </c>
    </row>
    <row r="17" spans="1:8" x14ac:dyDescent="0.3">
      <c r="A17" s="3" t="s">
        <v>99</v>
      </c>
      <c r="B17" s="3" t="s">
        <v>99</v>
      </c>
      <c r="E17">
        <v>1</v>
      </c>
      <c r="H17">
        <f t="shared" si="0"/>
        <v>1</v>
      </c>
    </row>
    <row r="18" spans="1:8" x14ac:dyDescent="0.3">
      <c r="A18" s="3" t="s">
        <v>236</v>
      </c>
      <c r="B18" s="3" t="s">
        <v>236</v>
      </c>
      <c r="E18">
        <v>1</v>
      </c>
      <c r="H18">
        <f t="shared" si="0"/>
        <v>1</v>
      </c>
    </row>
    <row r="19" spans="1:8" x14ac:dyDescent="0.3">
      <c r="A19" s="3" t="s">
        <v>227</v>
      </c>
      <c r="B19" s="3" t="s">
        <v>227</v>
      </c>
      <c r="E19">
        <v>1</v>
      </c>
      <c r="H19">
        <f t="shared" si="0"/>
        <v>1</v>
      </c>
    </row>
    <row r="20" spans="1:8" x14ac:dyDescent="0.3">
      <c r="A20" s="3" t="s">
        <v>228</v>
      </c>
      <c r="B20" s="3" t="s">
        <v>228</v>
      </c>
      <c r="E20">
        <v>1</v>
      </c>
      <c r="H20">
        <f t="shared" si="0"/>
        <v>1</v>
      </c>
    </row>
    <row r="21" spans="1:8" x14ac:dyDescent="0.3">
      <c r="A21" s="3" t="s">
        <v>218</v>
      </c>
      <c r="B21" s="3" t="s">
        <v>218</v>
      </c>
      <c r="E21">
        <v>1</v>
      </c>
      <c r="H21">
        <f t="shared" si="0"/>
        <v>1</v>
      </c>
    </row>
    <row r="22" spans="1:8" x14ac:dyDescent="0.3">
      <c r="A22" s="3" t="s">
        <v>116</v>
      </c>
      <c r="B22" s="3" t="s">
        <v>116</v>
      </c>
      <c r="E22">
        <v>1</v>
      </c>
      <c r="H22">
        <f t="shared" si="0"/>
        <v>1</v>
      </c>
    </row>
    <row r="23" spans="1:8" x14ac:dyDescent="0.3">
      <c r="A23" s="3" t="s">
        <v>151</v>
      </c>
      <c r="B23" s="3" t="s">
        <v>151</v>
      </c>
      <c r="E23">
        <v>1</v>
      </c>
      <c r="H23">
        <f t="shared" si="0"/>
        <v>1</v>
      </c>
    </row>
    <row r="24" spans="1:8" x14ac:dyDescent="0.3">
      <c r="A24" s="3" t="s">
        <v>86</v>
      </c>
      <c r="B24" s="3" t="s">
        <v>86</v>
      </c>
      <c r="E24">
        <v>1</v>
      </c>
      <c r="H24">
        <f t="shared" si="0"/>
        <v>1</v>
      </c>
    </row>
    <row r="25" spans="1:8" x14ac:dyDescent="0.3">
      <c r="A25" s="3" t="s">
        <v>134</v>
      </c>
      <c r="B25" s="3" t="s">
        <v>134</v>
      </c>
      <c r="E25">
        <v>1</v>
      </c>
      <c r="H25">
        <f t="shared" si="0"/>
        <v>1</v>
      </c>
    </row>
    <row r="26" spans="1:8" x14ac:dyDescent="0.3">
      <c r="A26" s="32" t="s">
        <v>123</v>
      </c>
      <c r="B26" s="3" t="s">
        <v>123</v>
      </c>
      <c r="D26">
        <v>1</v>
      </c>
      <c r="H26">
        <f t="shared" si="0"/>
        <v>1</v>
      </c>
    </row>
    <row r="27" spans="1:8" x14ac:dyDescent="0.3">
      <c r="A27" s="3" t="s">
        <v>153</v>
      </c>
      <c r="B27" s="3" t="s">
        <v>153</v>
      </c>
      <c r="E27">
        <v>1</v>
      </c>
      <c r="H27">
        <f t="shared" si="0"/>
        <v>1</v>
      </c>
    </row>
    <row r="28" spans="1:8" x14ac:dyDescent="0.3">
      <c r="A28" s="3" t="s">
        <v>186</v>
      </c>
      <c r="B28" s="3" t="s">
        <v>186</v>
      </c>
      <c r="E28">
        <v>1</v>
      </c>
      <c r="H28">
        <f t="shared" si="0"/>
        <v>1</v>
      </c>
    </row>
    <row r="29" spans="1:8" x14ac:dyDescent="0.3">
      <c r="A29" s="32" t="s">
        <v>174</v>
      </c>
      <c r="B29" s="32" t="s">
        <v>174</v>
      </c>
      <c r="C29">
        <v>1</v>
      </c>
      <c r="H29">
        <f t="shared" si="0"/>
        <v>1</v>
      </c>
    </row>
    <row r="30" spans="1:8" x14ac:dyDescent="0.3">
      <c r="A30" s="3" t="s">
        <v>251</v>
      </c>
      <c r="B30" s="3" t="s">
        <v>251</v>
      </c>
      <c r="E30">
        <v>1</v>
      </c>
      <c r="H30">
        <f t="shared" si="0"/>
        <v>1</v>
      </c>
    </row>
    <row r="31" spans="1:8" x14ac:dyDescent="0.3">
      <c r="A31" s="32" t="s">
        <v>249</v>
      </c>
      <c r="B31" s="32" t="s">
        <v>249</v>
      </c>
      <c r="C31">
        <v>1</v>
      </c>
      <c r="H31">
        <f t="shared" si="0"/>
        <v>1</v>
      </c>
    </row>
    <row r="32" spans="1:8" x14ac:dyDescent="0.3">
      <c r="A32" s="32" t="s">
        <v>118</v>
      </c>
      <c r="B32" s="32" t="s">
        <v>118</v>
      </c>
      <c r="C32">
        <v>1</v>
      </c>
      <c r="H32">
        <f t="shared" si="0"/>
        <v>1</v>
      </c>
    </row>
    <row r="33" spans="1:8" x14ac:dyDescent="0.3">
      <c r="A33" s="3" t="s">
        <v>76</v>
      </c>
      <c r="B33" s="3" t="s">
        <v>76</v>
      </c>
      <c r="E33">
        <v>1</v>
      </c>
      <c r="H33">
        <f t="shared" si="0"/>
        <v>1</v>
      </c>
    </row>
    <row r="34" spans="1:8" x14ac:dyDescent="0.3">
      <c r="A34" s="32" t="s">
        <v>69</v>
      </c>
      <c r="B34" s="32" t="s">
        <v>69</v>
      </c>
      <c r="C34">
        <v>1</v>
      </c>
      <c r="H34">
        <f t="shared" si="0"/>
        <v>1</v>
      </c>
    </row>
    <row r="35" spans="1:8" x14ac:dyDescent="0.3">
      <c r="A35" s="32" t="s">
        <v>108</v>
      </c>
      <c r="B35" s="32" t="s">
        <v>108</v>
      </c>
      <c r="C35">
        <v>1</v>
      </c>
      <c r="H35">
        <f t="shared" si="0"/>
        <v>1</v>
      </c>
    </row>
    <row r="36" spans="1:8" x14ac:dyDescent="0.3">
      <c r="A36" s="32" t="s">
        <v>143</v>
      </c>
      <c r="B36" s="32" t="s">
        <v>143</v>
      </c>
      <c r="C36">
        <v>1</v>
      </c>
      <c r="H36">
        <f t="shared" si="0"/>
        <v>1</v>
      </c>
    </row>
    <row r="37" spans="1:8" x14ac:dyDescent="0.3">
      <c r="A37" s="3" t="s">
        <v>203</v>
      </c>
      <c r="B37" s="3" t="s">
        <v>203</v>
      </c>
      <c r="E37">
        <v>1</v>
      </c>
      <c r="H37">
        <f t="shared" si="0"/>
        <v>1</v>
      </c>
    </row>
    <row r="38" spans="1:8" x14ac:dyDescent="0.3">
      <c r="A38" s="3" t="s">
        <v>196</v>
      </c>
      <c r="B38" s="3" t="s">
        <v>196</v>
      </c>
      <c r="E38">
        <v>1</v>
      </c>
      <c r="H38">
        <f t="shared" si="0"/>
        <v>1</v>
      </c>
    </row>
    <row r="39" spans="1:8" x14ac:dyDescent="0.3">
      <c r="A39" s="3" t="s">
        <v>95</v>
      </c>
      <c r="B39" s="3" t="s">
        <v>95</v>
      </c>
      <c r="E39">
        <v>1</v>
      </c>
      <c r="H39">
        <f t="shared" si="0"/>
        <v>1</v>
      </c>
    </row>
    <row r="40" spans="1:8" x14ac:dyDescent="0.3">
      <c r="A40" s="3" t="s">
        <v>63</v>
      </c>
      <c r="B40" s="3" t="s">
        <v>63</v>
      </c>
      <c r="E40">
        <v>1</v>
      </c>
      <c r="H40">
        <f t="shared" si="0"/>
        <v>1</v>
      </c>
    </row>
    <row r="41" spans="1:8" x14ac:dyDescent="0.3">
      <c r="A41" s="3" t="s">
        <v>115</v>
      </c>
      <c r="B41" s="3" t="s">
        <v>115</v>
      </c>
      <c r="E41">
        <v>1</v>
      </c>
      <c r="H41">
        <f t="shared" si="0"/>
        <v>1</v>
      </c>
    </row>
    <row r="42" spans="1:8" x14ac:dyDescent="0.3">
      <c r="A42" s="32" t="s">
        <v>127</v>
      </c>
      <c r="B42" s="32" t="s">
        <v>127</v>
      </c>
      <c r="C42">
        <v>1</v>
      </c>
      <c r="H42">
        <f t="shared" si="0"/>
        <v>1</v>
      </c>
    </row>
    <row r="43" spans="1:8" x14ac:dyDescent="0.3">
      <c r="A43" s="3" t="s">
        <v>245</v>
      </c>
      <c r="B43" s="3" t="s">
        <v>245</v>
      </c>
      <c r="E43">
        <v>1</v>
      </c>
      <c r="H43">
        <f t="shared" si="0"/>
        <v>1</v>
      </c>
    </row>
    <row r="44" spans="1:8" x14ac:dyDescent="0.3">
      <c r="A44" s="3" t="s">
        <v>162</v>
      </c>
      <c r="B44" s="3" t="s">
        <v>162</v>
      </c>
      <c r="E44">
        <v>1</v>
      </c>
      <c r="H44">
        <f t="shared" si="0"/>
        <v>1</v>
      </c>
    </row>
    <row r="45" spans="1:8" x14ac:dyDescent="0.3">
      <c r="A45" s="3" t="s">
        <v>150</v>
      </c>
      <c r="B45" s="3" t="s">
        <v>150</v>
      </c>
      <c r="E45">
        <v>1</v>
      </c>
      <c r="H45">
        <f t="shared" si="0"/>
        <v>1</v>
      </c>
    </row>
    <row r="46" spans="1:8" x14ac:dyDescent="0.3">
      <c r="A46" s="32" t="s">
        <v>230</v>
      </c>
      <c r="B46" s="32" t="s">
        <v>230</v>
      </c>
      <c r="C46">
        <v>1</v>
      </c>
      <c r="H46">
        <f t="shared" si="0"/>
        <v>1</v>
      </c>
    </row>
    <row r="47" spans="1:8" x14ac:dyDescent="0.3">
      <c r="A47" s="3" t="s">
        <v>141</v>
      </c>
      <c r="B47" s="3" t="s">
        <v>141</v>
      </c>
      <c r="E47">
        <v>1</v>
      </c>
      <c r="H47">
        <f t="shared" si="0"/>
        <v>1</v>
      </c>
    </row>
    <row r="48" spans="1:8" x14ac:dyDescent="0.3">
      <c r="A48" s="32" t="s">
        <v>237</v>
      </c>
      <c r="B48" s="32" t="s">
        <v>237</v>
      </c>
      <c r="C48">
        <v>1</v>
      </c>
      <c r="H48">
        <f t="shared" si="0"/>
        <v>1</v>
      </c>
    </row>
    <row r="49" spans="1:8" x14ac:dyDescent="0.3">
      <c r="A49" s="3" t="s">
        <v>209</v>
      </c>
      <c r="B49" s="3" t="s">
        <v>209</v>
      </c>
      <c r="E49">
        <v>1</v>
      </c>
      <c r="H49">
        <f t="shared" si="0"/>
        <v>1</v>
      </c>
    </row>
    <row r="50" spans="1:8" x14ac:dyDescent="0.3">
      <c r="A50" s="3" t="s">
        <v>132</v>
      </c>
      <c r="B50" s="3" t="s">
        <v>132</v>
      </c>
      <c r="E50">
        <v>1</v>
      </c>
      <c r="H50">
        <f t="shared" si="0"/>
        <v>1</v>
      </c>
    </row>
    <row r="51" spans="1:8" x14ac:dyDescent="0.3">
      <c r="A51" s="3" t="s">
        <v>241</v>
      </c>
      <c r="B51" s="3" t="s">
        <v>241</v>
      </c>
      <c r="E51">
        <v>1</v>
      </c>
      <c r="H51">
        <f t="shared" si="0"/>
        <v>1</v>
      </c>
    </row>
    <row r="52" spans="1:8" x14ac:dyDescent="0.3">
      <c r="A52" s="3" t="s">
        <v>146</v>
      </c>
      <c r="B52" s="3" t="s">
        <v>146</v>
      </c>
      <c r="E52">
        <v>1</v>
      </c>
      <c r="H52">
        <f t="shared" si="0"/>
        <v>1</v>
      </c>
    </row>
    <row r="53" spans="1:8" x14ac:dyDescent="0.3">
      <c r="A53" s="3" t="s">
        <v>136</v>
      </c>
      <c r="B53" s="3" t="s">
        <v>136</v>
      </c>
      <c r="E53">
        <v>1</v>
      </c>
      <c r="H53">
        <f t="shared" si="0"/>
        <v>1</v>
      </c>
    </row>
    <row r="54" spans="1:8" x14ac:dyDescent="0.3">
      <c r="A54" s="3" t="s">
        <v>211</v>
      </c>
      <c r="B54" s="3" t="s">
        <v>211</v>
      </c>
      <c r="E54">
        <v>1</v>
      </c>
      <c r="H54">
        <f t="shared" si="0"/>
        <v>1</v>
      </c>
    </row>
    <row r="55" spans="1:8" x14ac:dyDescent="0.3">
      <c r="A55" s="3" t="s">
        <v>194</v>
      </c>
      <c r="B55" s="3" t="s">
        <v>194</v>
      </c>
      <c r="E55">
        <v>1</v>
      </c>
      <c r="H55">
        <f t="shared" si="0"/>
        <v>1</v>
      </c>
    </row>
    <row r="56" spans="1:8" x14ac:dyDescent="0.3">
      <c r="A56" s="3" t="s">
        <v>178</v>
      </c>
      <c r="B56" s="3" t="s">
        <v>178</v>
      </c>
      <c r="E56">
        <v>1</v>
      </c>
      <c r="H56">
        <f t="shared" si="0"/>
        <v>1</v>
      </c>
    </row>
    <row r="57" spans="1:8" x14ac:dyDescent="0.3">
      <c r="A57" s="3" t="s">
        <v>204</v>
      </c>
      <c r="B57" s="3" t="s">
        <v>204</v>
      </c>
      <c r="E57">
        <v>1</v>
      </c>
      <c r="H57">
        <f t="shared" si="0"/>
        <v>1</v>
      </c>
    </row>
    <row r="58" spans="1:8" x14ac:dyDescent="0.3">
      <c r="A58" s="3" t="s">
        <v>199</v>
      </c>
      <c r="B58" s="3" t="s">
        <v>199</v>
      </c>
      <c r="E58">
        <v>1</v>
      </c>
      <c r="H58">
        <f t="shared" si="0"/>
        <v>1</v>
      </c>
    </row>
    <row r="59" spans="1:8" x14ac:dyDescent="0.3">
      <c r="A59" s="3" t="s">
        <v>191</v>
      </c>
      <c r="B59" s="3" t="s">
        <v>191</v>
      </c>
      <c r="E59">
        <v>1</v>
      </c>
      <c r="H59">
        <f t="shared" si="0"/>
        <v>1</v>
      </c>
    </row>
    <row r="60" spans="1:8" x14ac:dyDescent="0.3">
      <c r="A60" s="3" t="s">
        <v>68</v>
      </c>
      <c r="B60" s="3" t="s">
        <v>68</v>
      </c>
      <c r="E60">
        <v>1</v>
      </c>
      <c r="H60">
        <f t="shared" si="0"/>
        <v>1</v>
      </c>
    </row>
    <row r="61" spans="1:8" x14ac:dyDescent="0.3">
      <c r="A61" s="32" t="s">
        <v>125</v>
      </c>
      <c r="B61" s="3" t="s">
        <v>125</v>
      </c>
      <c r="D61">
        <v>1</v>
      </c>
      <c r="H61">
        <f t="shared" si="0"/>
        <v>1</v>
      </c>
    </row>
    <row r="62" spans="1:8" x14ac:dyDescent="0.3">
      <c r="A62" s="3" t="s">
        <v>187</v>
      </c>
      <c r="B62" s="3" t="s">
        <v>187</v>
      </c>
      <c r="E62">
        <v>1</v>
      </c>
      <c r="H62">
        <f t="shared" si="0"/>
        <v>1</v>
      </c>
    </row>
    <row r="63" spans="1:8" x14ac:dyDescent="0.3">
      <c r="A63" s="3" t="s">
        <v>42</v>
      </c>
      <c r="B63" s="3" t="s">
        <v>42</v>
      </c>
      <c r="E63">
        <v>1</v>
      </c>
      <c r="H63">
        <f t="shared" si="0"/>
        <v>1</v>
      </c>
    </row>
    <row r="64" spans="1:8" x14ac:dyDescent="0.3">
      <c r="A64" s="3" t="s">
        <v>239</v>
      </c>
      <c r="B64" s="3" t="s">
        <v>239</v>
      </c>
      <c r="E64">
        <v>1</v>
      </c>
      <c r="H64">
        <f t="shared" si="0"/>
        <v>1</v>
      </c>
    </row>
    <row r="65" spans="1:8" x14ac:dyDescent="0.3">
      <c r="A65" s="32" t="s">
        <v>157</v>
      </c>
      <c r="B65" s="32" t="s">
        <v>157</v>
      </c>
      <c r="C65">
        <v>1</v>
      </c>
      <c r="H65">
        <f t="shared" si="0"/>
        <v>1</v>
      </c>
    </row>
    <row r="66" spans="1:8" x14ac:dyDescent="0.3">
      <c r="A66" s="32" t="s">
        <v>121</v>
      </c>
      <c r="B66" s="32" t="s">
        <v>121</v>
      </c>
      <c r="C66">
        <v>1</v>
      </c>
      <c r="H66">
        <f t="shared" si="0"/>
        <v>1</v>
      </c>
    </row>
    <row r="67" spans="1:8" x14ac:dyDescent="0.3">
      <c r="A67" s="3" t="s">
        <v>170</v>
      </c>
      <c r="B67" s="3" t="s">
        <v>170</v>
      </c>
      <c r="E67">
        <v>1</v>
      </c>
      <c r="H67">
        <f t="shared" ref="H67:H123" si="1">SUM(C67:F67)</f>
        <v>1</v>
      </c>
    </row>
    <row r="68" spans="1:8" x14ac:dyDescent="0.3">
      <c r="A68" s="3" t="s">
        <v>240</v>
      </c>
      <c r="B68" s="3" t="s">
        <v>240</v>
      </c>
      <c r="E68">
        <v>1</v>
      </c>
      <c r="H68">
        <f t="shared" si="1"/>
        <v>1</v>
      </c>
    </row>
    <row r="69" spans="1:8" x14ac:dyDescent="0.3">
      <c r="A69" s="3" t="s">
        <v>161</v>
      </c>
      <c r="B69" s="3" t="s">
        <v>161</v>
      </c>
      <c r="E69">
        <v>1</v>
      </c>
      <c r="H69">
        <f t="shared" si="1"/>
        <v>1</v>
      </c>
    </row>
    <row r="70" spans="1:8" x14ac:dyDescent="0.3">
      <c r="A70" s="3" t="s">
        <v>109</v>
      </c>
      <c r="B70" s="3" t="s">
        <v>109</v>
      </c>
      <c r="E70">
        <v>1</v>
      </c>
      <c r="H70">
        <f t="shared" si="1"/>
        <v>1</v>
      </c>
    </row>
    <row r="71" spans="1:8" x14ac:dyDescent="0.3">
      <c r="A71" s="3" t="s">
        <v>248</v>
      </c>
      <c r="B71" s="3" t="s">
        <v>248</v>
      </c>
      <c r="E71">
        <v>1</v>
      </c>
      <c r="H71">
        <f t="shared" si="1"/>
        <v>1</v>
      </c>
    </row>
    <row r="72" spans="1:8" x14ac:dyDescent="0.3">
      <c r="A72" s="32" t="s">
        <v>202</v>
      </c>
      <c r="B72" s="3" t="s">
        <v>202</v>
      </c>
      <c r="D72">
        <v>1</v>
      </c>
      <c r="H72">
        <f t="shared" si="1"/>
        <v>1</v>
      </c>
    </row>
    <row r="73" spans="1:8" x14ac:dyDescent="0.3">
      <c r="A73" s="3" t="s">
        <v>212</v>
      </c>
      <c r="B73" s="3" t="s">
        <v>212</v>
      </c>
      <c r="H73">
        <f t="shared" si="1"/>
        <v>0</v>
      </c>
    </row>
    <row r="74" spans="1:8" x14ac:dyDescent="0.3">
      <c r="A74" s="32" t="s">
        <v>106</v>
      </c>
      <c r="B74" s="32" t="s">
        <v>106</v>
      </c>
      <c r="C74">
        <v>1</v>
      </c>
      <c r="H74">
        <f t="shared" si="1"/>
        <v>1</v>
      </c>
    </row>
    <row r="75" spans="1:8" x14ac:dyDescent="0.3">
      <c r="A75" s="32" t="s">
        <v>62</v>
      </c>
      <c r="B75" s="32" t="s">
        <v>62</v>
      </c>
      <c r="C75">
        <v>1</v>
      </c>
      <c r="H75">
        <f t="shared" si="1"/>
        <v>1</v>
      </c>
    </row>
    <row r="76" spans="1:8" x14ac:dyDescent="0.3">
      <c r="A76" s="32" t="s">
        <v>172</v>
      </c>
      <c r="B76" s="32" t="s">
        <v>172</v>
      </c>
      <c r="C76">
        <v>1</v>
      </c>
      <c r="H76">
        <f t="shared" si="1"/>
        <v>1</v>
      </c>
    </row>
    <row r="77" spans="1:8" x14ac:dyDescent="0.3">
      <c r="A77" s="3" t="s">
        <v>234</v>
      </c>
      <c r="B77" s="3" t="s">
        <v>234</v>
      </c>
      <c r="E77">
        <v>1</v>
      </c>
      <c r="H77">
        <f t="shared" si="1"/>
        <v>1</v>
      </c>
    </row>
    <row r="78" spans="1:8" x14ac:dyDescent="0.3">
      <c r="A78" s="3" t="s">
        <v>176</v>
      </c>
      <c r="B78" s="3" t="s">
        <v>176</v>
      </c>
      <c r="E78">
        <v>1</v>
      </c>
      <c r="H78">
        <f t="shared" si="1"/>
        <v>1</v>
      </c>
    </row>
    <row r="79" spans="1:8" x14ac:dyDescent="0.3">
      <c r="A79" s="32" t="s">
        <v>247</v>
      </c>
      <c r="B79" s="3" t="s">
        <v>247</v>
      </c>
      <c r="D79">
        <v>1</v>
      </c>
      <c r="H79">
        <f t="shared" si="1"/>
        <v>1</v>
      </c>
    </row>
    <row r="80" spans="1:8" x14ac:dyDescent="0.3">
      <c r="A80" s="32" t="s">
        <v>140</v>
      </c>
      <c r="B80" s="32" t="s">
        <v>140</v>
      </c>
      <c r="C80">
        <v>1</v>
      </c>
      <c r="H80">
        <f t="shared" si="1"/>
        <v>1</v>
      </c>
    </row>
    <row r="81" spans="1:8" x14ac:dyDescent="0.3">
      <c r="A81" s="32" t="s">
        <v>188</v>
      </c>
      <c r="B81" s="32" t="s">
        <v>188</v>
      </c>
      <c r="C81">
        <v>1</v>
      </c>
      <c r="H81">
        <f t="shared" si="1"/>
        <v>1</v>
      </c>
    </row>
    <row r="82" spans="1:8" x14ac:dyDescent="0.3">
      <c r="A82" s="3" t="s">
        <v>119</v>
      </c>
      <c r="B82" s="3" t="s">
        <v>119</v>
      </c>
      <c r="E82">
        <v>1</v>
      </c>
      <c r="H82">
        <f t="shared" si="1"/>
        <v>1</v>
      </c>
    </row>
    <row r="83" spans="1:8" x14ac:dyDescent="0.3">
      <c r="A83" s="3" t="s">
        <v>181</v>
      </c>
      <c r="B83" s="3" t="s">
        <v>181</v>
      </c>
      <c r="E83">
        <v>1</v>
      </c>
      <c r="H83">
        <f t="shared" si="1"/>
        <v>1</v>
      </c>
    </row>
    <row r="84" spans="1:8" x14ac:dyDescent="0.3">
      <c r="A84" s="3" t="s">
        <v>221</v>
      </c>
      <c r="B84" s="3" t="s">
        <v>221</v>
      </c>
      <c r="E84">
        <v>1</v>
      </c>
      <c r="H84">
        <f t="shared" si="1"/>
        <v>1</v>
      </c>
    </row>
    <row r="85" spans="1:8" x14ac:dyDescent="0.3">
      <c r="A85" s="3" t="s">
        <v>184</v>
      </c>
      <c r="B85" s="3" t="s">
        <v>184</v>
      </c>
      <c r="E85">
        <v>1</v>
      </c>
      <c r="H85">
        <f t="shared" si="1"/>
        <v>1</v>
      </c>
    </row>
    <row r="86" spans="1:8" x14ac:dyDescent="0.3">
      <c r="A86" s="3" t="s">
        <v>192</v>
      </c>
      <c r="B86" s="3" t="s">
        <v>192</v>
      </c>
      <c r="E86">
        <v>1</v>
      </c>
      <c r="H86">
        <f t="shared" si="1"/>
        <v>1</v>
      </c>
    </row>
    <row r="87" spans="1:8" x14ac:dyDescent="0.3">
      <c r="A87" s="3" t="s">
        <v>110</v>
      </c>
      <c r="B87" s="3" t="s">
        <v>110</v>
      </c>
      <c r="E87">
        <v>1</v>
      </c>
      <c r="H87">
        <f t="shared" si="1"/>
        <v>1</v>
      </c>
    </row>
    <row r="88" spans="1:8" x14ac:dyDescent="0.3">
      <c r="A88" s="3" t="s">
        <v>70</v>
      </c>
      <c r="B88" s="3" t="s">
        <v>70</v>
      </c>
      <c r="E88">
        <v>1</v>
      </c>
      <c r="H88">
        <f t="shared" si="1"/>
        <v>1</v>
      </c>
    </row>
    <row r="89" spans="1:8" x14ac:dyDescent="0.3">
      <c r="A89" s="3" t="s">
        <v>189</v>
      </c>
      <c r="B89" s="3" t="s">
        <v>189</v>
      </c>
      <c r="E89">
        <v>1</v>
      </c>
      <c r="H89">
        <f t="shared" si="1"/>
        <v>1</v>
      </c>
    </row>
    <row r="90" spans="1:8" x14ac:dyDescent="0.3">
      <c r="A90" s="3" t="s">
        <v>205</v>
      </c>
      <c r="B90" s="3" t="s">
        <v>205</v>
      </c>
      <c r="E90">
        <v>1</v>
      </c>
      <c r="H90">
        <f t="shared" si="1"/>
        <v>1</v>
      </c>
    </row>
    <row r="91" spans="1:8" x14ac:dyDescent="0.3">
      <c r="A91" s="3" t="s">
        <v>94</v>
      </c>
      <c r="B91" s="3" t="s">
        <v>94</v>
      </c>
      <c r="E91">
        <v>1</v>
      </c>
      <c r="H91">
        <f t="shared" si="1"/>
        <v>1</v>
      </c>
    </row>
    <row r="92" spans="1:8" x14ac:dyDescent="0.3">
      <c r="A92" s="3" t="s">
        <v>214</v>
      </c>
      <c r="B92" s="3" t="s">
        <v>214</v>
      </c>
      <c r="E92">
        <v>1</v>
      </c>
      <c r="H92">
        <f t="shared" si="1"/>
        <v>1</v>
      </c>
    </row>
    <row r="93" spans="1:8" x14ac:dyDescent="0.3">
      <c r="A93" s="3" t="s">
        <v>113</v>
      </c>
      <c r="B93" s="3" t="s">
        <v>113</v>
      </c>
      <c r="E93">
        <v>1</v>
      </c>
      <c r="H93">
        <f t="shared" si="1"/>
        <v>1</v>
      </c>
    </row>
    <row r="94" spans="1:8" x14ac:dyDescent="0.3">
      <c r="A94" s="3" t="s">
        <v>159</v>
      </c>
      <c r="B94" s="3" t="s">
        <v>159</v>
      </c>
      <c r="E94">
        <v>1</v>
      </c>
      <c r="H94">
        <f t="shared" si="1"/>
        <v>1</v>
      </c>
    </row>
    <row r="95" spans="1:8" x14ac:dyDescent="0.3">
      <c r="A95" s="3" t="s">
        <v>97</v>
      </c>
      <c r="B95" s="3" t="s">
        <v>97</v>
      </c>
      <c r="E95">
        <v>1</v>
      </c>
      <c r="H95">
        <f t="shared" si="1"/>
        <v>1</v>
      </c>
    </row>
    <row r="96" spans="1:8" x14ac:dyDescent="0.3">
      <c r="A96" s="3" t="s">
        <v>57</v>
      </c>
      <c r="B96" s="3" t="s">
        <v>57</v>
      </c>
      <c r="E96">
        <v>1</v>
      </c>
      <c r="H96">
        <f t="shared" si="1"/>
        <v>1</v>
      </c>
    </row>
    <row r="97" spans="1:8" x14ac:dyDescent="0.3">
      <c r="A97" s="3" t="s">
        <v>177</v>
      </c>
      <c r="B97" s="3" t="s">
        <v>177</v>
      </c>
      <c r="E97">
        <v>1</v>
      </c>
      <c r="H97">
        <f t="shared" si="1"/>
        <v>1</v>
      </c>
    </row>
    <row r="98" spans="1:8" x14ac:dyDescent="0.3">
      <c r="A98" s="3" t="s">
        <v>89</v>
      </c>
      <c r="B98" s="3" t="s">
        <v>89</v>
      </c>
      <c r="E98">
        <v>1</v>
      </c>
      <c r="H98">
        <f t="shared" si="1"/>
        <v>1</v>
      </c>
    </row>
    <row r="99" spans="1:8" x14ac:dyDescent="0.3">
      <c r="A99" s="3" t="s">
        <v>98</v>
      </c>
      <c r="B99" s="3" t="s">
        <v>98</v>
      </c>
      <c r="E99">
        <v>1</v>
      </c>
      <c r="H99">
        <f t="shared" si="1"/>
        <v>1</v>
      </c>
    </row>
    <row r="100" spans="1:8" x14ac:dyDescent="0.3">
      <c r="A100" s="3" t="s">
        <v>73</v>
      </c>
      <c r="B100" s="3" t="s">
        <v>73</v>
      </c>
      <c r="E100">
        <v>1</v>
      </c>
      <c r="H100">
        <f t="shared" si="1"/>
        <v>1</v>
      </c>
    </row>
    <row r="101" spans="1:8" x14ac:dyDescent="0.3">
      <c r="A101" s="3" t="s">
        <v>129</v>
      </c>
      <c r="B101" s="3" t="s">
        <v>129</v>
      </c>
      <c r="E101">
        <v>1</v>
      </c>
      <c r="H101">
        <f t="shared" si="1"/>
        <v>1</v>
      </c>
    </row>
    <row r="102" spans="1:8" x14ac:dyDescent="0.3">
      <c r="A102" s="32" t="s">
        <v>171</v>
      </c>
      <c r="B102" s="3" t="s">
        <v>171</v>
      </c>
      <c r="D102">
        <v>1</v>
      </c>
      <c r="H102">
        <f t="shared" si="1"/>
        <v>1</v>
      </c>
    </row>
    <row r="103" spans="1:8" x14ac:dyDescent="0.3">
      <c r="A103" s="3" t="s">
        <v>231</v>
      </c>
      <c r="B103" s="3" t="s">
        <v>231</v>
      </c>
      <c r="E103">
        <v>1</v>
      </c>
      <c r="H103">
        <f t="shared" si="1"/>
        <v>1</v>
      </c>
    </row>
    <row r="104" spans="1:8" x14ac:dyDescent="0.3">
      <c r="A104" s="3" t="s">
        <v>79</v>
      </c>
      <c r="B104" s="3" t="s">
        <v>79</v>
      </c>
      <c r="E104">
        <v>1</v>
      </c>
      <c r="H104">
        <f t="shared" si="1"/>
        <v>1</v>
      </c>
    </row>
    <row r="105" spans="1:8" x14ac:dyDescent="0.3">
      <c r="A105" s="32" t="s">
        <v>156</v>
      </c>
      <c r="B105" s="32" t="s">
        <v>156</v>
      </c>
      <c r="C105">
        <v>1</v>
      </c>
      <c r="H105">
        <f t="shared" si="1"/>
        <v>1</v>
      </c>
    </row>
    <row r="106" spans="1:8" x14ac:dyDescent="0.3">
      <c r="A106" s="3" t="s">
        <v>225</v>
      </c>
      <c r="B106" s="3" t="s">
        <v>225</v>
      </c>
      <c r="E106">
        <v>1</v>
      </c>
      <c r="H106">
        <f t="shared" si="1"/>
        <v>1</v>
      </c>
    </row>
    <row r="107" spans="1:8" x14ac:dyDescent="0.3">
      <c r="A107" s="3" t="s">
        <v>166</v>
      </c>
      <c r="B107" s="3" t="s">
        <v>166</v>
      </c>
      <c r="E107">
        <v>1</v>
      </c>
      <c r="H107">
        <f t="shared" si="1"/>
        <v>1</v>
      </c>
    </row>
    <row r="108" spans="1:8" x14ac:dyDescent="0.3">
      <c r="A108" s="3" t="s">
        <v>112</v>
      </c>
      <c r="B108" s="3" t="s">
        <v>112</v>
      </c>
      <c r="E108">
        <v>1</v>
      </c>
      <c r="H108">
        <f t="shared" si="1"/>
        <v>1</v>
      </c>
    </row>
    <row r="109" spans="1:8" x14ac:dyDescent="0.3">
      <c r="A109" s="3" t="s">
        <v>138</v>
      </c>
      <c r="B109" s="3" t="s">
        <v>138</v>
      </c>
      <c r="E109">
        <v>1</v>
      </c>
      <c r="H109">
        <f t="shared" si="1"/>
        <v>1</v>
      </c>
    </row>
    <row r="110" spans="1:8" x14ac:dyDescent="0.3">
      <c r="A110" s="32" t="s">
        <v>198</v>
      </c>
      <c r="B110" s="3" t="s">
        <v>198</v>
      </c>
      <c r="D110">
        <v>1</v>
      </c>
      <c r="H110">
        <f t="shared" si="1"/>
        <v>1</v>
      </c>
    </row>
    <row r="111" spans="1:8" x14ac:dyDescent="0.3">
      <c r="A111" s="32" t="s">
        <v>183</v>
      </c>
      <c r="B111" s="32" t="s">
        <v>183</v>
      </c>
      <c r="C111">
        <v>1</v>
      </c>
      <c r="H111">
        <f t="shared" si="1"/>
        <v>1</v>
      </c>
    </row>
    <row r="112" spans="1:8" x14ac:dyDescent="0.3">
      <c r="A112" s="3" t="s">
        <v>75</v>
      </c>
      <c r="B112" s="3" t="s">
        <v>75</v>
      </c>
      <c r="E112">
        <v>1</v>
      </c>
      <c r="H112">
        <f t="shared" si="1"/>
        <v>1</v>
      </c>
    </row>
    <row r="113" spans="1:12" x14ac:dyDescent="0.3">
      <c r="A113" s="3" t="s">
        <v>148</v>
      </c>
      <c r="B113" s="3" t="s">
        <v>148</v>
      </c>
      <c r="E113">
        <v>1</v>
      </c>
      <c r="H113">
        <f t="shared" si="1"/>
        <v>1</v>
      </c>
    </row>
    <row r="114" spans="1:12" x14ac:dyDescent="0.3">
      <c r="A114" s="3" t="s">
        <v>229</v>
      </c>
      <c r="B114" s="3" t="s">
        <v>229</v>
      </c>
      <c r="E114">
        <v>1</v>
      </c>
      <c r="H114">
        <f t="shared" si="1"/>
        <v>1</v>
      </c>
    </row>
    <row r="115" spans="1:12" x14ac:dyDescent="0.3">
      <c r="A115" s="3" t="s">
        <v>85</v>
      </c>
      <c r="B115" s="3" t="s">
        <v>85</v>
      </c>
      <c r="E115">
        <v>1</v>
      </c>
      <c r="H115">
        <f t="shared" si="1"/>
        <v>1</v>
      </c>
    </row>
    <row r="116" spans="1:12" x14ac:dyDescent="0.3">
      <c r="A116" s="32" t="s">
        <v>232</v>
      </c>
      <c r="B116" s="32" t="s">
        <v>232</v>
      </c>
      <c r="C116">
        <v>1</v>
      </c>
      <c r="H116">
        <f t="shared" si="1"/>
        <v>1</v>
      </c>
    </row>
    <row r="117" spans="1:12" x14ac:dyDescent="0.3">
      <c r="A117" s="3" t="s">
        <v>164</v>
      </c>
      <c r="B117" s="3" t="s">
        <v>164</v>
      </c>
      <c r="E117">
        <v>1</v>
      </c>
      <c r="H117">
        <f t="shared" si="1"/>
        <v>1</v>
      </c>
    </row>
    <row r="118" spans="1:12" x14ac:dyDescent="0.3">
      <c r="A118" s="3" t="s">
        <v>77</v>
      </c>
      <c r="B118" s="3" t="s">
        <v>77</v>
      </c>
      <c r="E118">
        <v>1</v>
      </c>
      <c r="H118">
        <f t="shared" si="1"/>
        <v>1</v>
      </c>
    </row>
    <row r="119" spans="1:12" x14ac:dyDescent="0.3">
      <c r="A119" s="3" t="s">
        <v>72</v>
      </c>
      <c r="B119" s="3" t="s">
        <v>72</v>
      </c>
      <c r="E119">
        <v>1</v>
      </c>
      <c r="H119">
        <f t="shared" si="1"/>
        <v>1</v>
      </c>
    </row>
    <row r="120" spans="1:12" x14ac:dyDescent="0.3">
      <c r="A120" s="32" t="s">
        <v>91</v>
      </c>
      <c r="B120" s="32" t="s">
        <v>91</v>
      </c>
      <c r="C120">
        <v>1</v>
      </c>
      <c r="H120">
        <f t="shared" si="1"/>
        <v>1</v>
      </c>
    </row>
    <row r="121" spans="1:12" x14ac:dyDescent="0.3">
      <c r="A121" s="3" t="s">
        <v>168</v>
      </c>
      <c r="B121" s="3" t="s">
        <v>168</v>
      </c>
      <c r="E121">
        <v>1</v>
      </c>
      <c r="H121">
        <f t="shared" si="1"/>
        <v>1</v>
      </c>
    </row>
    <row r="122" spans="1:12" x14ac:dyDescent="0.3">
      <c r="A122" s="3" t="s">
        <v>66</v>
      </c>
      <c r="B122" s="3" t="s">
        <v>66</v>
      </c>
      <c r="E122">
        <v>1</v>
      </c>
      <c r="H122">
        <f t="shared" si="1"/>
        <v>1</v>
      </c>
    </row>
    <row r="123" spans="1:12" x14ac:dyDescent="0.3">
      <c r="A123" s="3" t="s">
        <v>93</v>
      </c>
      <c r="B123" s="3" t="s">
        <v>93</v>
      </c>
      <c r="E123">
        <v>1</v>
      </c>
      <c r="H123">
        <f t="shared" si="1"/>
        <v>1</v>
      </c>
    </row>
    <row r="124" spans="1:12" x14ac:dyDescent="0.3">
      <c r="B124" s="3">
        <f>SUM(C124:F124)</f>
        <v>121</v>
      </c>
      <c r="C124">
        <f t="shared" ref="C124:E124" si="2">SUM(C2:C123)</f>
        <v>21</v>
      </c>
      <c r="D124">
        <f t="shared" si="2"/>
        <v>6</v>
      </c>
      <c r="E124">
        <f t="shared" si="2"/>
        <v>94</v>
      </c>
      <c r="F124">
        <f>SUM(F2:F123)</f>
        <v>0</v>
      </c>
      <c r="H124">
        <f>SUM(H2:H123)</f>
        <v>121</v>
      </c>
    </row>
    <row r="125" spans="1:12" x14ac:dyDescent="0.3">
      <c r="J125" t="s">
        <v>940</v>
      </c>
      <c r="K125" t="s">
        <v>941</v>
      </c>
      <c r="L125">
        <f>D124</f>
        <v>6</v>
      </c>
    </row>
    <row r="126" spans="1:12" x14ac:dyDescent="0.3">
      <c r="K126" t="s">
        <v>942</v>
      </c>
      <c r="L126">
        <f>F124</f>
        <v>0</v>
      </c>
    </row>
    <row r="127" spans="1:12" x14ac:dyDescent="0.3">
      <c r="K127" t="s">
        <v>943</v>
      </c>
      <c r="L127">
        <f>C124</f>
        <v>21</v>
      </c>
    </row>
    <row r="128" spans="1:12" x14ac:dyDescent="0.3">
      <c r="K128" t="s">
        <v>944</v>
      </c>
      <c r="L128">
        <f>E124</f>
        <v>94</v>
      </c>
    </row>
    <row r="129" spans="10:14" x14ac:dyDescent="0.3">
      <c r="K129" t="s">
        <v>945</v>
      </c>
      <c r="L129">
        <f>SUM(L125:L128)</f>
        <v>121</v>
      </c>
    </row>
    <row r="131" spans="10:14" x14ac:dyDescent="0.3">
      <c r="M131" t="s">
        <v>946</v>
      </c>
    </row>
    <row r="132" spans="10:14" x14ac:dyDescent="0.3">
      <c r="K132" t="s">
        <v>947</v>
      </c>
      <c r="L132">
        <f>(L127/(L127+L126))*100</f>
        <v>100</v>
      </c>
      <c r="M132" s="47">
        <v>83.89</v>
      </c>
      <c r="N132">
        <v>100</v>
      </c>
    </row>
    <row r="133" spans="10:14" x14ac:dyDescent="0.3">
      <c r="K133" t="s">
        <v>948</v>
      </c>
      <c r="L133">
        <f>(L128/(L128+L125))*100</f>
        <v>94</v>
      </c>
      <c r="M133">
        <v>87.4</v>
      </c>
      <c r="N133">
        <v>97.77</v>
      </c>
    </row>
    <row r="136" spans="10:14" x14ac:dyDescent="0.3">
      <c r="J136" t="s">
        <v>949</v>
      </c>
      <c r="K136">
        <f>(L127+L128)</f>
        <v>115</v>
      </c>
    </row>
    <row r="137" spans="10:14" x14ac:dyDescent="0.3">
      <c r="J137" t="s">
        <v>950</v>
      </c>
      <c r="K137">
        <f>L129-K136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6"/>
  <sheetViews>
    <sheetView zoomScale="75" zoomScaleNormal="75" workbookViewId="0">
      <selection activeCell="I23" sqref="I23"/>
    </sheetView>
  </sheetViews>
  <sheetFormatPr defaultRowHeight="14.4" x14ac:dyDescent="0.3"/>
  <cols>
    <col min="1" max="1" width="39.109375" bestFit="1" customWidth="1"/>
    <col min="2" max="2" width="12.21875" bestFit="1" customWidth="1"/>
    <col min="3" max="3" width="10.77734375" bestFit="1" customWidth="1"/>
    <col min="4" max="4" width="60" bestFit="1" customWidth="1"/>
    <col min="5" max="5" width="30.44140625" bestFit="1" customWidth="1"/>
    <col min="6" max="6" width="12.44140625" bestFit="1" customWidth="1"/>
    <col min="7" max="7" width="27.21875" bestFit="1" customWidth="1"/>
    <col min="8" max="8" width="17.33203125" bestFit="1" customWidth="1"/>
    <col min="9" max="10" width="209.44140625" bestFit="1" customWidth="1"/>
    <col min="11" max="11" width="29.88671875" bestFit="1" customWidth="1"/>
    <col min="12" max="12" width="32.44140625" bestFit="1" customWidth="1"/>
    <col min="13" max="13" width="17" bestFit="1" customWidth="1"/>
    <col min="14" max="14" width="13.10937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7773437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21875" bestFit="1" customWidth="1"/>
    <col min="32" max="32" width="40.5546875" bestFit="1" customWidth="1"/>
    <col min="33" max="33" width="46.44140625" bestFit="1" customWidth="1"/>
    <col min="34" max="34" width="24.21875" bestFit="1" customWidth="1"/>
    <col min="35" max="35" width="40.5546875" bestFit="1" customWidth="1"/>
    <col min="47" max="47" width="48.66406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934</v>
      </c>
      <c r="E1" t="s">
        <v>35</v>
      </c>
      <c r="F1" t="s">
        <v>36</v>
      </c>
      <c r="G1" t="s">
        <v>37</v>
      </c>
      <c r="H1" t="s">
        <v>930</v>
      </c>
      <c r="I1" t="s">
        <v>38</v>
      </c>
      <c r="J1" t="s">
        <v>39</v>
      </c>
      <c r="K1" t="s">
        <v>40</v>
      </c>
      <c r="L1" t="s">
        <v>608</v>
      </c>
      <c r="M1" t="s">
        <v>724</v>
      </c>
      <c r="N1" t="s">
        <v>41</v>
      </c>
    </row>
    <row r="2" spans="1:29" x14ac:dyDescent="0.3">
      <c r="A2" t="s">
        <v>255</v>
      </c>
      <c r="B2" t="s">
        <v>43</v>
      </c>
      <c r="C2" s="1">
        <v>41191</v>
      </c>
      <c r="D2" t="s">
        <v>522</v>
      </c>
    </row>
    <row r="3" spans="1:29" x14ac:dyDescent="0.3">
      <c r="A3" t="s">
        <v>259</v>
      </c>
      <c r="B3" t="s">
        <v>43</v>
      </c>
      <c r="C3" s="1">
        <v>41311</v>
      </c>
      <c r="D3" t="s">
        <v>523</v>
      </c>
    </row>
    <row r="4" spans="1:29" x14ac:dyDescent="0.3">
      <c r="A4" t="s">
        <v>261</v>
      </c>
      <c r="B4" t="s">
        <v>43</v>
      </c>
      <c r="C4" s="1">
        <v>41443</v>
      </c>
      <c r="D4">
        <v>0.83240295691800004</v>
      </c>
      <c r="E4" t="s">
        <v>49</v>
      </c>
      <c r="F4">
        <v>0.196901615605</v>
      </c>
      <c r="G4" t="s">
        <v>45</v>
      </c>
      <c r="H4">
        <v>0.12</v>
      </c>
      <c r="I4" t="s">
        <v>54</v>
      </c>
      <c r="J4" t="s">
        <v>55</v>
      </c>
      <c r="K4" t="s">
        <v>55</v>
      </c>
      <c r="L4" t="s">
        <v>51</v>
      </c>
      <c r="M4">
        <v>1.4999999999999999E-2</v>
      </c>
      <c r="N4" t="s">
        <v>56</v>
      </c>
      <c r="O4">
        <f>COUNTIF(N4:N124,"No NTC on run")</f>
        <v>13</v>
      </c>
      <c r="P4" s="6" t="s">
        <v>738</v>
      </c>
      <c r="Q4" s="22" t="s">
        <v>933</v>
      </c>
      <c r="AB4" s="2"/>
      <c r="AC4" s="2"/>
    </row>
    <row r="5" spans="1:29" x14ac:dyDescent="0.3">
      <c r="A5" t="s">
        <v>263</v>
      </c>
      <c r="B5" t="s">
        <v>43</v>
      </c>
      <c r="C5" s="1">
        <v>41449</v>
      </c>
      <c r="D5">
        <v>0.91302195713900003</v>
      </c>
      <c r="E5" t="s">
        <v>49</v>
      </c>
      <c r="F5">
        <v>4.8220499630200003E-2</v>
      </c>
      <c r="G5" t="s">
        <v>45</v>
      </c>
      <c r="H5">
        <v>0.12</v>
      </c>
      <c r="I5" t="s">
        <v>54</v>
      </c>
      <c r="J5" t="s">
        <v>55</v>
      </c>
      <c r="K5" t="s">
        <v>55</v>
      </c>
      <c r="L5" t="s">
        <v>51</v>
      </c>
      <c r="M5">
        <v>1.4999999999999999E-2</v>
      </c>
      <c r="N5" t="s">
        <v>56</v>
      </c>
      <c r="P5" s="18" t="s">
        <v>932</v>
      </c>
      <c r="Q5" s="25" t="s">
        <v>935</v>
      </c>
      <c r="AB5" s="2"/>
      <c r="AC5" s="2"/>
    </row>
    <row r="6" spans="1:29" x14ac:dyDescent="0.3">
      <c r="A6" t="s">
        <v>266</v>
      </c>
      <c r="B6" t="s">
        <v>43</v>
      </c>
      <c r="C6" s="1">
        <v>41467</v>
      </c>
      <c r="D6">
        <v>0.81625994621300002</v>
      </c>
      <c r="E6" t="s">
        <v>49</v>
      </c>
      <c r="F6">
        <v>0.20831084707399999</v>
      </c>
      <c r="G6" t="s">
        <v>45</v>
      </c>
      <c r="H6">
        <v>0.12</v>
      </c>
      <c r="I6" t="s">
        <v>54</v>
      </c>
      <c r="J6" t="s">
        <v>55</v>
      </c>
      <c r="K6" t="s">
        <v>55</v>
      </c>
      <c r="L6" t="s">
        <v>51</v>
      </c>
      <c r="M6">
        <v>1.4999999999999999E-2</v>
      </c>
      <c r="N6" t="s">
        <v>56</v>
      </c>
      <c r="P6" s="26" t="s">
        <v>936</v>
      </c>
      <c r="AC6" s="2"/>
    </row>
    <row r="7" spans="1:29" x14ac:dyDescent="0.3">
      <c r="A7" t="s">
        <v>270</v>
      </c>
      <c r="B7" t="s">
        <v>43</v>
      </c>
      <c r="C7" s="1">
        <v>41503</v>
      </c>
      <c r="D7">
        <v>0.97126707135199997</v>
      </c>
      <c r="E7" t="s">
        <v>49</v>
      </c>
      <c r="F7">
        <v>0.437100985848</v>
      </c>
      <c r="G7" t="s">
        <v>45</v>
      </c>
      <c r="H7">
        <v>3.2876712328799998E-3</v>
      </c>
      <c r="I7" t="s">
        <v>833</v>
      </c>
      <c r="J7" t="s">
        <v>834</v>
      </c>
      <c r="K7" t="s">
        <v>835</v>
      </c>
      <c r="L7" t="s">
        <v>51</v>
      </c>
      <c r="M7">
        <v>1.56164383562E-3</v>
      </c>
      <c r="N7" t="s">
        <v>56</v>
      </c>
      <c r="AB7" s="2"/>
    </row>
    <row r="8" spans="1:29" x14ac:dyDescent="0.3">
      <c r="A8" t="s">
        <v>272</v>
      </c>
      <c r="B8" t="s">
        <v>43</v>
      </c>
      <c r="C8" s="1">
        <v>41530</v>
      </c>
      <c r="D8">
        <v>0.87257200752999997</v>
      </c>
      <c r="E8" t="s">
        <v>49</v>
      </c>
      <c r="F8">
        <v>2.0957752974900001E-2</v>
      </c>
      <c r="G8" t="s">
        <v>45</v>
      </c>
      <c r="H8">
        <v>0.12</v>
      </c>
      <c r="I8" t="s">
        <v>54</v>
      </c>
      <c r="J8" t="s">
        <v>55</v>
      </c>
      <c r="K8" t="s">
        <v>55</v>
      </c>
      <c r="L8" t="s">
        <v>51</v>
      </c>
      <c r="M8">
        <v>1.4999999999999999E-2</v>
      </c>
      <c r="N8" t="s">
        <v>56</v>
      </c>
      <c r="AB8" s="2"/>
      <c r="AC8" s="2"/>
    </row>
    <row r="9" spans="1:29" x14ac:dyDescent="0.3">
      <c r="A9" t="s">
        <v>273</v>
      </c>
      <c r="B9" t="s">
        <v>43</v>
      </c>
      <c r="C9" s="1">
        <v>41533</v>
      </c>
      <c r="D9">
        <v>0.97827157566699996</v>
      </c>
      <c r="E9" t="s">
        <v>49</v>
      </c>
      <c r="F9">
        <v>0.189935935537</v>
      </c>
      <c r="G9" t="s">
        <v>45</v>
      </c>
      <c r="H9">
        <v>0.03</v>
      </c>
      <c r="I9" t="s">
        <v>54</v>
      </c>
      <c r="J9" t="s">
        <v>55</v>
      </c>
      <c r="K9" t="s">
        <v>55</v>
      </c>
      <c r="L9" t="s">
        <v>51</v>
      </c>
      <c r="M9">
        <v>1.4250000000000001E-2</v>
      </c>
      <c r="N9" t="s">
        <v>56</v>
      </c>
      <c r="AB9" s="2"/>
      <c r="AC9" s="2"/>
    </row>
    <row r="10" spans="1:29" s="19" customFormat="1" x14ac:dyDescent="0.3">
      <c r="A10" s="19" t="s">
        <v>275</v>
      </c>
      <c r="B10" s="19" t="s">
        <v>43</v>
      </c>
      <c r="C10" s="20">
        <v>41541</v>
      </c>
      <c r="D10" s="19">
        <v>0.49797981636900002</v>
      </c>
      <c r="E10" s="19" t="s">
        <v>104</v>
      </c>
      <c r="F10" s="19">
        <v>0.49177530350199999</v>
      </c>
      <c r="G10" s="19" t="s">
        <v>45</v>
      </c>
      <c r="H10" s="19">
        <v>0.12</v>
      </c>
      <c r="I10" s="19" t="s">
        <v>54</v>
      </c>
      <c r="J10" s="19" t="s">
        <v>55</v>
      </c>
      <c r="K10" s="19" t="s">
        <v>55</v>
      </c>
      <c r="L10" s="19" t="s">
        <v>51</v>
      </c>
      <c r="M10" s="19">
        <v>1.4999999999999999E-2</v>
      </c>
      <c r="N10" s="19" t="s">
        <v>56</v>
      </c>
      <c r="AB10" s="21"/>
    </row>
    <row r="11" spans="1:29" s="23" customFormat="1" x14ac:dyDescent="0.3">
      <c r="A11" s="23" t="s">
        <v>278</v>
      </c>
      <c r="B11" s="23" t="s">
        <v>43</v>
      </c>
      <c r="C11" s="24">
        <v>41554</v>
      </c>
      <c r="D11" s="23">
        <v>0.78798838847700003</v>
      </c>
      <c r="E11" s="23" t="s">
        <v>104</v>
      </c>
      <c r="F11" s="23">
        <v>2.1020555059900001E-2</v>
      </c>
      <c r="G11" s="23" t="s">
        <v>45</v>
      </c>
      <c r="H11" s="23">
        <v>0.12</v>
      </c>
      <c r="I11" s="23" t="s">
        <v>54</v>
      </c>
      <c r="J11" s="23" t="s">
        <v>55</v>
      </c>
      <c r="K11" s="23" t="s">
        <v>55</v>
      </c>
      <c r="L11" s="23" t="s">
        <v>51</v>
      </c>
      <c r="M11" s="23">
        <v>1.4999999999999999E-2</v>
      </c>
      <c r="N11" s="23" t="s">
        <v>56</v>
      </c>
    </row>
    <row r="12" spans="1:29" s="26" customFormat="1" x14ac:dyDescent="0.3">
      <c r="A12" s="26" t="s">
        <v>280</v>
      </c>
      <c r="B12" s="26" t="s">
        <v>43</v>
      </c>
      <c r="C12" s="27">
        <v>41572</v>
      </c>
      <c r="D12" s="26">
        <v>0.92851444863900001</v>
      </c>
      <c r="E12" s="26" t="s">
        <v>49</v>
      </c>
      <c r="F12" s="26">
        <v>0.51483469282299998</v>
      </c>
      <c r="G12" s="26" t="s">
        <v>48</v>
      </c>
      <c r="H12" s="26">
        <v>5.4545454545499999E-3</v>
      </c>
      <c r="I12" s="26" t="s">
        <v>836</v>
      </c>
      <c r="J12" s="26" t="s">
        <v>836</v>
      </c>
      <c r="L12" s="26" t="s">
        <v>51</v>
      </c>
      <c r="M12" s="26">
        <v>2.5909090909100002E-3</v>
      </c>
      <c r="N12" s="26" t="s">
        <v>56</v>
      </c>
      <c r="AB12" s="28"/>
    </row>
    <row r="13" spans="1:29" x14ac:dyDescent="0.3">
      <c r="A13" t="s">
        <v>282</v>
      </c>
      <c r="B13" t="s">
        <v>43</v>
      </c>
      <c r="C13" s="1">
        <v>41677</v>
      </c>
      <c r="D13">
        <v>0.85209533928400005</v>
      </c>
      <c r="E13" t="s">
        <v>49</v>
      </c>
      <c r="F13">
        <v>0.39439926458699998</v>
      </c>
      <c r="G13" t="s">
        <v>45</v>
      </c>
      <c r="H13">
        <v>0.12</v>
      </c>
      <c r="I13" t="s">
        <v>54</v>
      </c>
      <c r="J13" t="s">
        <v>55</v>
      </c>
      <c r="K13" t="s">
        <v>55</v>
      </c>
      <c r="L13" t="s">
        <v>51</v>
      </c>
      <c r="M13">
        <v>1.4999999999999999E-2</v>
      </c>
      <c r="N13" t="s">
        <v>56</v>
      </c>
    </row>
    <row r="14" spans="1:29" x14ac:dyDescent="0.3">
      <c r="A14" t="s">
        <v>284</v>
      </c>
      <c r="B14" t="s">
        <v>43</v>
      </c>
      <c r="C14" s="1">
        <v>41753</v>
      </c>
      <c r="D14">
        <v>0.97845297566800005</v>
      </c>
      <c r="E14" t="s">
        <v>49</v>
      </c>
      <c r="F14">
        <v>0.49795820839600002</v>
      </c>
      <c r="G14" t="s">
        <v>45</v>
      </c>
      <c r="H14">
        <v>2.18181818182E-2</v>
      </c>
      <c r="I14" t="s">
        <v>837</v>
      </c>
      <c r="K14" t="s">
        <v>837</v>
      </c>
      <c r="L14" t="s">
        <v>729</v>
      </c>
      <c r="M14">
        <v>1.03636363636E-2</v>
      </c>
      <c r="N14" t="s">
        <v>52</v>
      </c>
    </row>
    <row r="15" spans="1:29" s="26" customFormat="1" x14ac:dyDescent="0.3">
      <c r="A15" s="26" t="s">
        <v>288</v>
      </c>
      <c r="B15" s="26" t="s">
        <v>43</v>
      </c>
      <c r="C15" s="27">
        <v>41773</v>
      </c>
      <c r="D15" s="26">
        <v>0.84331069102900003</v>
      </c>
      <c r="E15" s="26" t="s">
        <v>49</v>
      </c>
      <c r="F15" s="26">
        <v>0.51173002615999996</v>
      </c>
      <c r="G15" s="26" t="s">
        <v>48</v>
      </c>
      <c r="H15" s="26">
        <v>1.09090909091E-2</v>
      </c>
      <c r="I15" s="26" t="s">
        <v>838</v>
      </c>
      <c r="J15" s="26" t="s">
        <v>838</v>
      </c>
      <c r="L15" s="26" t="s">
        <v>51</v>
      </c>
      <c r="M15" s="26">
        <v>5.1818181818200004E-3</v>
      </c>
      <c r="N15" s="26" t="s">
        <v>56</v>
      </c>
      <c r="AB15" s="28"/>
    </row>
    <row r="16" spans="1:29" x14ac:dyDescent="0.3">
      <c r="A16" t="s">
        <v>291</v>
      </c>
      <c r="B16" t="s">
        <v>43</v>
      </c>
      <c r="C16" s="1">
        <v>41802</v>
      </c>
      <c r="D16">
        <v>0.97994646914500005</v>
      </c>
      <c r="E16" t="s">
        <v>49</v>
      </c>
      <c r="F16">
        <v>0.119146051012</v>
      </c>
      <c r="G16" t="s">
        <v>45</v>
      </c>
      <c r="H16">
        <v>2.6666666666699999E-2</v>
      </c>
      <c r="I16" t="s">
        <v>54</v>
      </c>
      <c r="J16" t="s">
        <v>55</v>
      </c>
      <c r="K16" t="s">
        <v>55</v>
      </c>
      <c r="L16" t="s">
        <v>730</v>
      </c>
      <c r="M16">
        <v>1.2666666666700001E-2</v>
      </c>
      <c r="N16" t="s">
        <v>52</v>
      </c>
      <c r="AB16" s="2"/>
    </row>
    <row r="17" spans="1:29" x14ac:dyDescent="0.3">
      <c r="A17" t="s">
        <v>293</v>
      </c>
      <c r="B17" t="s">
        <v>43</v>
      </c>
      <c r="C17" s="1">
        <v>41806</v>
      </c>
      <c r="D17">
        <v>0.97150723889400004</v>
      </c>
      <c r="E17" t="s">
        <v>49</v>
      </c>
      <c r="F17">
        <v>8.7674190991199996E-2</v>
      </c>
      <c r="G17" t="s">
        <v>45</v>
      </c>
      <c r="H17">
        <v>2.6666666666699999E-2</v>
      </c>
      <c r="I17" t="s">
        <v>54</v>
      </c>
      <c r="J17" t="s">
        <v>55</v>
      </c>
      <c r="K17" t="s">
        <v>55</v>
      </c>
      <c r="L17" t="s">
        <v>731</v>
      </c>
      <c r="M17">
        <v>1.2666666666700001E-2</v>
      </c>
      <c r="N17" t="s">
        <v>52</v>
      </c>
      <c r="AB17" s="2"/>
    </row>
    <row r="18" spans="1:29" x14ac:dyDescent="0.3">
      <c r="A18" t="s">
        <v>295</v>
      </c>
      <c r="B18" t="s">
        <v>43</v>
      </c>
      <c r="C18" s="1">
        <v>41864</v>
      </c>
      <c r="D18">
        <v>0.98524163795300002</v>
      </c>
      <c r="E18" t="s">
        <v>49</v>
      </c>
      <c r="F18">
        <v>0.35464617818900002</v>
      </c>
      <c r="G18" t="s">
        <v>45</v>
      </c>
      <c r="H18">
        <v>2.18181818182E-2</v>
      </c>
      <c r="I18" t="s">
        <v>839</v>
      </c>
      <c r="J18" t="s">
        <v>839</v>
      </c>
      <c r="L18" t="s">
        <v>732</v>
      </c>
      <c r="M18">
        <v>1.03636363636E-2</v>
      </c>
      <c r="N18" t="s">
        <v>52</v>
      </c>
      <c r="AB18" s="2"/>
      <c r="AC18" s="2"/>
    </row>
    <row r="19" spans="1:29" x14ac:dyDescent="0.3">
      <c r="A19" t="s">
        <v>297</v>
      </c>
      <c r="B19" t="s">
        <v>43</v>
      </c>
      <c r="C19" s="1">
        <v>41883</v>
      </c>
      <c r="D19">
        <v>0.98692319679700002</v>
      </c>
      <c r="E19" t="s">
        <v>49</v>
      </c>
      <c r="F19">
        <v>0.226427031626</v>
      </c>
      <c r="G19" t="s">
        <v>45</v>
      </c>
      <c r="H19">
        <v>2.18181818182E-2</v>
      </c>
      <c r="I19" t="s">
        <v>840</v>
      </c>
      <c r="K19" t="s">
        <v>840</v>
      </c>
      <c r="L19" t="s">
        <v>733</v>
      </c>
      <c r="M19">
        <v>1.03636363636E-2</v>
      </c>
      <c r="N19" t="s">
        <v>52</v>
      </c>
      <c r="AB19" s="2"/>
      <c r="AC19" s="2"/>
    </row>
    <row r="20" spans="1:29" x14ac:dyDescent="0.3">
      <c r="A20" t="s">
        <v>299</v>
      </c>
      <c r="B20" t="s">
        <v>43</v>
      </c>
      <c r="C20" s="1">
        <v>41926</v>
      </c>
      <c r="D20">
        <v>0.98332712322299998</v>
      </c>
      <c r="E20" t="s">
        <v>49</v>
      </c>
      <c r="F20">
        <v>0.104406147166</v>
      </c>
      <c r="G20" t="s">
        <v>45</v>
      </c>
      <c r="H20">
        <v>2.18181818182E-2</v>
      </c>
      <c r="I20" t="s">
        <v>54</v>
      </c>
      <c r="J20" t="s">
        <v>55</v>
      </c>
      <c r="K20" t="s">
        <v>55</v>
      </c>
      <c r="L20" t="s">
        <v>734</v>
      </c>
      <c r="M20">
        <v>1.03636363636E-2</v>
      </c>
      <c r="N20" t="s">
        <v>52</v>
      </c>
      <c r="AB20" s="2"/>
      <c r="AC20" s="2"/>
    </row>
    <row r="21" spans="1:29" x14ac:dyDescent="0.3">
      <c r="A21" t="s">
        <v>301</v>
      </c>
      <c r="B21" t="s">
        <v>64</v>
      </c>
      <c r="C21" s="1">
        <v>41929</v>
      </c>
      <c r="D21">
        <v>0.98283859558499997</v>
      </c>
      <c r="E21" t="s">
        <v>49</v>
      </c>
      <c r="F21">
        <v>0.10825808048500001</v>
      </c>
      <c r="G21" t="s">
        <v>45</v>
      </c>
      <c r="H21">
        <v>2.18181818182E-2</v>
      </c>
      <c r="I21" t="s">
        <v>54</v>
      </c>
      <c r="J21" t="s">
        <v>55</v>
      </c>
      <c r="K21" t="s">
        <v>55</v>
      </c>
      <c r="L21" t="s">
        <v>735</v>
      </c>
      <c r="M21">
        <v>1.03636363636E-2</v>
      </c>
      <c r="N21" t="s">
        <v>52</v>
      </c>
      <c r="AB21" s="2"/>
    </row>
    <row r="22" spans="1:29" s="29" customFormat="1" x14ac:dyDescent="0.3">
      <c r="A22" s="29" t="s">
        <v>303</v>
      </c>
      <c r="B22" s="29" t="s">
        <v>43</v>
      </c>
      <c r="C22" s="30">
        <v>41936</v>
      </c>
      <c r="D22" s="29">
        <v>0.77498720454100001</v>
      </c>
      <c r="E22" s="19" t="s">
        <v>104</v>
      </c>
      <c r="F22" s="29">
        <v>0.51077920771300001</v>
      </c>
      <c r="G22" s="29" t="s">
        <v>48</v>
      </c>
      <c r="H22" s="29">
        <v>2.18181818182E-2</v>
      </c>
      <c r="I22" s="29" t="s">
        <v>841</v>
      </c>
      <c r="J22" s="29" t="s">
        <v>841</v>
      </c>
      <c r="L22" s="29" t="s">
        <v>736</v>
      </c>
      <c r="M22" s="29">
        <v>1.03636363636E-2</v>
      </c>
      <c r="N22" s="29" t="s">
        <v>52</v>
      </c>
      <c r="AB22" s="31"/>
      <c r="AC22" s="31"/>
    </row>
    <row r="23" spans="1:29" s="6" customFormat="1" x14ac:dyDescent="0.3">
      <c r="A23" s="6" t="s">
        <v>305</v>
      </c>
      <c r="B23" s="6" t="s">
        <v>43</v>
      </c>
      <c r="C23" s="7">
        <v>41943</v>
      </c>
      <c r="D23" s="6">
        <v>0.94226205099899996</v>
      </c>
      <c r="E23" s="6" t="s">
        <v>49</v>
      </c>
      <c r="F23" s="6">
        <v>0.42484979272399997</v>
      </c>
      <c r="G23" s="6" t="s">
        <v>45</v>
      </c>
      <c r="H23" s="6">
        <v>2.18181818182E-2</v>
      </c>
      <c r="I23" s="6" t="s">
        <v>842</v>
      </c>
      <c r="J23" s="6" t="s">
        <v>842</v>
      </c>
      <c r="L23" s="6" t="s">
        <v>737</v>
      </c>
      <c r="M23" s="6">
        <v>1.03636363636E-2</v>
      </c>
      <c r="N23" s="6" t="s">
        <v>738</v>
      </c>
    </row>
    <row r="24" spans="1:29" x14ac:dyDescent="0.3">
      <c r="A24" t="s">
        <v>307</v>
      </c>
      <c r="B24" t="s">
        <v>43</v>
      </c>
      <c r="C24" s="1">
        <v>41950</v>
      </c>
      <c r="D24">
        <v>0.96940155075199996</v>
      </c>
      <c r="E24" t="s">
        <v>49</v>
      </c>
      <c r="F24">
        <v>0.22736004950899999</v>
      </c>
      <c r="G24" t="s">
        <v>45</v>
      </c>
      <c r="H24">
        <v>6.6666666666700004E-3</v>
      </c>
      <c r="I24" t="s">
        <v>54</v>
      </c>
      <c r="J24" t="s">
        <v>55</v>
      </c>
      <c r="K24" t="s">
        <v>55</v>
      </c>
      <c r="L24" t="s">
        <v>739</v>
      </c>
      <c r="M24">
        <v>3.1666666666699999E-3</v>
      </c>
      <c r="N24" t="s">
        <v>52</v>
      </c>
    </row>
    <row r="25" spans="1:29" x14ac:dyDescent="0.3">
      <c r="A25" t="s">
        <v>309</v>
      </c>
      <c r="B25" t="s">
        <v>43</v>
      </c>
      <c r="C25" s="1">
        <v>41961</v>
      </c>
      <c r="D25">
        <v>0.988480231243</v>
      </c>
      <c r="E25" t="s">
        <v>49</v>
      </c>
      <c r="F25">
        <v>0.13190919093199999</v>
      </c>
      <c r="G25" t="s">
        <v>45</v>
      </c>
      <c r="H25">
        <v>2.18181818182E-2</v>
      </c>
      <c r="I25" t="s">
        <v>54</v>
      </c>
      <c r="J25" t="s">
        <v>55</v>
      </c>
      <c r="K25" t="s">
        <v>55</v>
      </c>
      <c r="L25" t="s">
        <v>740</v>
      </c>
      <c r="M25">
        <v>1.03636363636E-2</v>
      </c>
      <c r="N25" t="s">
        <v>52</v>
      </c>
      <c r="AB25" s="2"/>
    </row>
    <row r="26" spans="1:29" x14ac:dyDescent="0.3">
      <c r="A26" t="s">
        <v>310</v>
      </c>
      <c r="B26" t="s">
        <v>43</v>
      </c>
      <c r="C26" s="1">
        <v>41981</v>
      </c>
      <c r="D26">
        <v>0.97635466818600003</v>
      </c>
      <c r="E26" t="s">
        <v>49</v>
      </c>
      <c r="F26">
        <v>0.32890865254500001</v>
      </c>
      <c r="G26" t="s">
        <v>45</v>
      </c>
      <c r="H26">
        <v>2.18181818182E-2</v>
      </c>
      <c r="I26" t="s">
        <v>54</v>
      </c>
      <c r="J26" t="s">
        <v>55</v>
      </c>
      <c r="K26" t="s">
        <v>55</v>
      </c>
      <c r="L26" t="s">
        <v>741</v>
      </c>
      <c r="M26">
        <v>1.03636363636E-2</v>
      </c>
      <c r="N26" t="s">
        <v>52</v>
      </c>
      <c r="AB26" s="2"/>
    </row>
    <row r="27" spans="1:29" x14ac:dyDescent="0.3">
      <c r="A27" t="s">
        <v>313</v>
      </c>
      <c r="B27" t="s">
        <v>64</v>
      </c>
      <c r="C27" s="1">
        <v>41981</v>
      </c>
      <c r="D27">
        <v>0.96051350915800005</v>
      </c>
      <c r="E27" t="s">
        <v>49</v>
      </c>
      <c r="F27">
        <v>0.52447136696700003</v>
      </c>
      <c r="G27" t="s">
        <v>48</v>
      </c>
      <c r="H27">
        <v>2.6666666666699999E-2</v>
      </c>
      <c r="I27" t="s">
        <v>843</v>
      </c>
      <c r="J27" t="s">
        <v>843</v>
      </c>
      <c r="L27" t="s">
        <v>742</v>
      </c>
      <c r="M27">
        <v>1.2666666666700001E-2</v>
      </c>
      <c r="N27" t="s">
        <v>52</v>
      </c>
      <c r="AB27" s="2"/>
      <c r="AC27" s="2"/>
    </row>
    <row r="28" spans="1:29" s="6" customFormat="1" x14ac:dyDescent="0.3">
      <c r="A28" s="6" t="s">
        <v>315</v>
      </c>
      <c r="B28" s="6" t="s">
        <v>43</v>
      </c>
      <c r="C28" s="7">
        <v>41985</v>
      </c>
      <c r="D28" s="6">
        <v>0.86743969730100001</v>
      </c>
      <c r="E28" s="6" t="s">
        <v>49</v>
      </c>
      <c r="F28" s="6">
        <v>0.28307559708899999</v>
      </c>
      <c r="G28" s="6" t="s">
        <v>45</v>
      </c>
      <c r="H28" s="6">
        <v>1.2E-2</v>
      </c>
      <c r="I28" s="6" t="s">
        <v>54</v>
      </c>
      <c r="J28" s="6" t="s">
        <v>55</v>
      </c>
      <c r="K28" s="6" t="s">
        <v>55</v>
      </c>
      <c r="L28" s="6" t="s">
        <v>743</v>
      </c>
      <c r="M28" s="6">
        <v>5.7000000000000002E-3</v>
      </c>
      <c r="N28" s="6" t="s">
        <v>738</v>
      </c>
      <c r="AB28" s="11"/>
    </row>
    <row r="29" spans="1:29" s="6" customFormat="1" x14ac:dyDescent="0.3">
      <c r="A29" s="6" t="s">
        <v>318</v>
      </c>
      <c r="B29" s="6" t="s">
        <v>43</v>
      </c>
      <c r="C29" s="7">
        <v>41989</v>
      </c>
      <c r="D29" s="6">
        <v>0.91049292761900003</v>
      </c>
      <c r="E29" s="6" t="s">
        <v>49</v>
      </c>
      <c r="F29" s="6">
        <v>0.55631743765300001</v>
      </c>
      <c r="G29" s="26" t="s">
        <v>48</v>
      </c>
      <c r="H29" s="6">
        <v>1.04347826087E-2</v>
      </c>
      <c r="I29" s="6" t="s">
        <v>844</v>
      </c>
      <c r="J29" s="6" t="s">
        <v>845</v>
      </c>
      <c r="K29" s="6" t="s">
        <v>846</v>
      </c>
      <c r="L29" s="6" t="s">
        <v>744</v>
      </c>
      <c r="M29" s="6">
        <v>4.9565217391299996E-3</v>
      </c>
      <c r="N29" s="6" t="s">
        <v>738</v>
      </c>
      <c r="AB29" s="11"/>
      <c r="AC29" s="11"/>
    </row>
    <row r="30" spans="1:29" s="6" customFormat="1" x14ac:dyDescent="0.3">
      <c r="A30" s="6" t="s">
        <v>320</v>
      </c>
      <c r="B30" s="6" t="s">
        <v>43</v>
      </c>
      <c r="C30" s="7">
        <v>41992</v>
      </c>
      <c r="D30" s="6">
        <v>0.81524622303500005</v>
      </c>
      <c r="E30" s="6" t="s">
        <v>49</v>
      </c>
      <c r="F30" s="6">
        <v>0.87819688690300002</v>
      </c>
      <c r="G30" s="26" t="s">
        <v>48</v>
      </c>
      <c r="H30" s="6">
        <v>0.01</v>
      </c>
      <c r="I30" s="6" t="s">
        <v>847</v>
      </c>
      <c r="J30" s="6" t="s">
        <v>848</v>
      </c>
      <c r="K30" s="6" t="s">
        <v>849</v>
      </c>
      <c r="L30" s="6" t="s">
        <v>745</v>
      </c>
      <c r="M30" s="6">
        <v>4.7499999999999999E-3</v>
      </c>
      <c r="N30" s="6" t="s">
        <v>738</v>
      </c>
      <c r="AB30" s="11"/>
      <c r="AC30" s="11"/>
    </row>
    <row r="31" spans="1:29" x14ac:dyDescent="0.3">
      <c r="A31" t="s">
        <v>323</v>
      </c>
      <c r="B31" t="s">
        <v>43</v>
      </c>
      <c r="C31" s="1">
        <v>42024</v>
      </c>
      <c r="D31">
        <v>0.95760475941500001</v>
      </c>
      <c r="E31" t="s">
        <v>49</v>
      </c>
      <c r="F31">
        <v>0.44894999441</v>
      </c>
      <c r="G31" t="s">
        <v>45</v>
      </c>
      <c r="H31">
        <v>0.02</v>
      </c>
      <c r="I31" t="s">
        <v>850</v>
      </c>
      <c r="K31" t="s">
        <v>850</v>
      </c>
      <c r="L31" t="s">
        <v>51</v>
      </c>
      <c r="M31">
        <v>9.4999999999999998E-3</v>
      </c>
      <c r="N31" t="s">
        <v>56</v>
      </c>
    </row>
    <row r="32" spans="1:29" x14ac:dyDescent="0.3">
      <c r="A32" t="s">
        <v>325</v>
      </c>
      <c r="B32" t="s">
        <v>64</v>
      </c>
      <c r="C32" s="1">
        <v>42031</v>
      </c>
      <c r="D32">
        <v>0.97277347380300005</v>
      </c>
      <c r="E32" t="s">
        <v>49</v>
      </c>
      <c r="F32">
        <v>0.41652471387500001</v>
      </c>
      <c r="G32" t="s">
        <v>45</v>
      </c>
      <c r="H32">
        <v>2.18181818182E-2</v>
      </c>
      <c r="I32" t="s">
        <v>851</v>
      </c>
      <c r="J32" t="s">
        <v>851</v>
      </c>
      <c r="L32" t="s">
        <v>746</v>
      </c>
      <c r="M32">
        <v>1.03636363636E-2</v>
      </c>
      <c r="N32" t="s">
        <v>52</v>
      </c>
      <c r="AB32" s="2"/>
      <c r="AC32" s="2"/>
    </row>
    <row r="33" spans="1:29" x14ac:dyDescent="0.3">
      <c r="A33" t="s">
        <v>326</v>
      </c>
      <c r="B33" t="s">
        <v>43</v>
      </c>
      <c r="C33" s="1">
        <v>42038</v>
      </c>
      <c r="D33">
        <v>0.96730720395400005</v>
      </c>
      <c r="E33" t="s">
        <v>49</v>
      </c>
      <c r="F33">
        <v>0.35670128176999999</v>
      </c>
      <c r="G33" t="s">
        <v>45</v>
      </c>
      <c r="H33">
        <v>5.0000000000000001E-3</v>
      </c>
      <c r="I33" t="s">
        <v>852</v>
      </c>
      <c r="J33" t="s">
        <v>853</v>
      </c>
      <c r="K33" t="s">
        <v>854</v>
      </c>
      <c r="L33" t="s">
        <v>747</v>
      </c>
      <c r="M33">
        <v>2.3749999999999999E-3</v>
      </c>
      <c r="N33" t="s">
        <v>52</v>
      </c>
    </row>
    <row r="34" spans="1:29" s="6" customFormat="1" x14ac:dyDescent="0.3">
      <c r="A34" s="6" t="s">
        <v>329</v>
      </c>
      <c r="B34" s="6" t="s">
        <v>64</v>
      </c>
      <c r="C34" s="7">
        <v>42038</v>
      </c>
      <c r="D34" s="6">
        <v>0.90781510817400002</v>
      </c>
      <c r="E34" s="6" t="s">
        <v>49</v>
      </c>
      <c r="F34" s="6">
        <v>0.31759756853499999</v>
      </c>
      <c r="G34" s="6" t="s">
        <v>45</v>
      </c>
      <c r="H34" s="6">
        <v>0.01</v>
      </c>
      <c r="I34" s="6" t="s">
        <v>855</v>
      </c>
      <c r="J34" s="6" t="s">
        <v>856</v>
      </c>
      <c r="K34" s="6" t="s">
        <v>857</v>
      </c>
      <c r="L34" s="6" t="s">
        <v>748</v>
      </c>
      <c r="M34" s="6">
        <v>4.7499999999999999E-3</v>
      </c>
      <c r="N34" s="6" t="s">
        <v>738</v>
      </c>
      <c r="AB34" s="11"/>
    </row>
    <row r="35" spans="1:29" s="26" customFormat="1" x14ac:dyDescent="0.3">
      <c r="A35" s="26" t="s">
        <v>332</v>
      </c>
      <c r="B35" s="26" t="s">
        <v>43</v>
      </c>
      <c r="C35" s="27">
        <v>42040</v>
      </c>
      <c r="D35" s="26">
        <v>0.384541002405</v>
      </c>
      <c r="E35" s="18" t="s">
        <v>104</v>
      </c>
      <c r="F35" s="26">
        <v>0.58275711753399995</v>
      </c>
      <c r="G35" s="26" t="s">
        <v>48</v>
      </c>
      <c r="H35" s="26">
        <v>1.26315789474E-2</v>
      </c>
      <c r="I35" s="26" t="s">
        <v>858</v>
      </c>
      <c r="J35" s="26" t="s">
        <v>858</v>
      </c>
      <c r="L35" s="26" t="s">
        <v>749</v>
      </c>
      <c r="M35" s="26">
        <v>6.0000000000000001E-3</v>
      </c>
      <c r="N35" s="26" t="s">
        <v>52</v>
      </c>
      <c r="AB35" s="28"/>
      <c r="AC35" s="28"/>
    </row>
    <row r="36" spans="1:29" s="6" customFormat="1" x14ac:dyDescent="0.3">
      <c r="A36" s="6" t="s">
        <v>335</v>
      </c>
      <c r="B36" s="6" t="s">
        <v>43</v>
      </c>
      <c r="C36" s="7">
        <v>42059</v>
      </c>
      <c r="D36" s="6">
        <v>0.97696782501500001</v>
      </c>
      <c r="E36" s="6" t="s">
        <v>49</v>
      </c>
      <c r="F36" s="6">
        <v>0.22071179088099999</v>
      </c>
      <c r="G36" s="6" t="s">
        <v>45</v>
      </c>
      <c r="H36" s="6">
        <v>0.02</v>
      </c>
      <c r="I36" s="6" t="s">
        <v>859</v>
      </c>
      <c r="K36" s="6" t="s">
        <v>859</v>
      </c>
      <c r="L36" s="6" t="s">
        <v>750</v>
      </c>
      <c r="M36" s="6">
        <v>9.4999999999999998E-3</v>
      </c>
      <c r="N36" s="6" t="s">
        <v>738</v>
      </c>
      <c r="AB36" s="11"/>
    </row>
    <row r="37" spans="1:29" s="6" customFormat="1" x14ac:dyDescent="0.3">
      <c r="A37" s="6" t="s">
        <v>337</v>
      </c>
      <c r="B37" s="6" t="s">
        <v>64</v>
      </c>
      <c r="C37" s="7">
        <v>42072</v>
      </c>
      <c r="D37" s="6">
        <v>0.88435884148599997</v>
      </c>
      <c r="E37" s="6" t="s">
        <v>49</v>
      </c>
      <c r="F37" s="6">
        <v>0.30140867929300003</v>
      </c>
      <c r="G37" s="6" t="s">
        <v>45</v>
      </c>
      <c r="H37" s="6">
        <v>1.09090909091E-2</v>
      </c>
      <c r="I37" s="6" t="s">
        <v>856</v>
      </c>
      <c r="J37" s="6" t="s">
        <v>856</v>
      </c>
      <c r="L37" s="6" t="s">
        <v>751</v>
      </c>
      <c r="M37" s="6">
        <v>5.1818181818200004E-3</v>
      </c>
      <c r="N37" s="6" t="s">
        <v>738</v>
      </c>
      <c r="AB37" s="11"/>
    </row>
    <row r="38" spans="1:29" x14ac:dyDescent="0.3">
      <c r="A38" t="s">
        <v>339</v>
      </c>
      <c r="B38" t="s">
        <v>43</v>
      </c>
      <c r="C38" s="1">
        <v>42074</v>
      </c>
      <c r="D38">
        <v>0.97191020024800001</v>
      </c>
      <c r="E38" t="s">
        <v>49</v>
      </c>
      <c r="F38">
        <v>0.30879135273699998</v>
      </c>
      <c r="G38" t="s">
        <v>45</v>
      </c>
      <c r="H38">
        <v>0.02</v>
      </c>
      <c r="I38" t="s">
        <v>54</v>
      </c>
      <c r="J38" t="s">
        <v>55</v>
      </c>
      <c r="K38" t="s">
        <v>55</v>
      </c>
      <c r="L38" t="s">
        <v>752</v>
      </c>
      <c r="M38">
        <v>9.4999999999999998E-3</v>
      </c>
      <c r="N38" t="s">
        <v>52</v>
      </c>
    </row>
    <row r="39" spans="1:29" s="6" customFormat="1" x14ac:dyDescent="0.3">
      <c r="A39" s="6" t="s">
        <v>340</v>
      </c>
      <c r="B39" s="6" t="s">
        <v>64</v>
      </c>
      <c r="C39" s="7">
        <v>42074</v>
      </c>
      <c r="D39" s="6">
        <v>0.96730649061100005</v>
      </c>
      <c r="E39" s="6" t="s">
        <v>49</v>
      </c>
      <c r="F39" s="6">
        <v>0.38296889412700003</v>
      </c>
      <c r="G39" s="6" t="s">
        <v>45</v>
      </c>
      <c r="H39" s="6">
        <v>0.02</v>
      </c>
      <c r="I39" s="6" t="s">
        <v>860</v>
      </c>
      <c r="K39" s="6" t="s">
        <v>860</v>
      </c>
      <c r="L39" s="6" t="s">
        <v>753</v>
      </c>
      <c r="M39" s="6">
        <v>9.4999999999999998E-3</v>
      </c>
      <c r="N39" s="6" t="s">
        <v>738</v>
      </c>
    </row>
    <row r="40" spans="1:29" x14ac:dyDescent="0.3">
      <c r="A40" t="s">
        <v>342</v>
      </c>
      <c r="B40" t="s">
        <v>43</v>
      </c>
      <c r="C40" s="1">
        <v>42096</v>
      </c>
      <c r="D40">
        <v>0.92989046151999999</v>
      </c>
      <c r="E40" t="s">
        <v>49</v>
      </c>
      <c r="F40">
        <v>0.49390435878200001</v>
      </c>
      <c r="G40" t="s">
        <v>45</v>
      </c>
      <c r="H40">
        <v>0.01</v>
      </c>
      <c r="I40" t="s">
        <v>54</v>
      </c>
      <c r="J40" t="s">
        <v>55</v>
      </c>
      <c r="K40" t="s">
        <v>55</v>
      </c>
      <c r="L40" t="s">
        <v>754</v>
      </c>
      <c r="M40">
        <v>4.7499999999999999E-3</v>
      </c>
      <c r="N40" t="s">
        <v>52</v>
      </c>
      <c r="AB40" s="2"/>
    </row>
    <row r="41" spans="1:29" x14ac:dyDescent="0.3">
      <c r="A41" t="s">
        <v>345</v>
      </c>
      <c r="B41" t="s">
        <v>43</v>
      </c>
      <c r="C41" s="1">
        <v>42108</v>
      </c>
      <c r="D41">
        <v>0.97336691488799998</v>
      </c>
      <c r="E41" t="s">
        <v>49</v>
      </c>
      <c r="F41">
        <v>0.16948443382200001</v>
      </c>
      <c r="G41" t="s">
        <v>45</v>
      </c>
      <c r="H41">
        <v>5.0000000000000001E-3</v>
      </c>
      <c r="I41" t="s">
        <v>861</v>
      </c>
      <c r="J41" t="s">
        <v>861</v>
      </c>
      <c r="L41" t="s">
        <v>755</v>
      </c>
      <c r="M41">
        <v>2.3749999999999999E-3</v>
      </c>
      <c r="N41" t="s">
        <v>52</v>
      </c>
    </row>
    <row r="42" spans="1:29" x14ac:dyDescent="0.3">
      <c r="A42" t="s">
        <v>347</v>
      </c>
      <c r="B42" t="s">
        <v>64</v>
      </c>
      <c r="C42" s="1">
        <v>42121</v>
      </c>
      <c r="D42">
        <v>0.86918384173899998</v>
      </c>
      <c r="E42" t="s">
        <v>49</v>
      </c>
      <c r="F42">
        <v>0.47353729322299998</v>
      </c>
      <c r="G42" t="s">
        <v>45</v>
      </c>
      <c r="H42">
        <v>0.02</v>
      </c>
      <c r="I42" t="s">
        <v>862</v>
      </c>
      <c r="J42" t="s">
        <v>862</v>
      </c>
      <c r="L42" t="s">
        <v>756</v>
      </c>
      <c r="M42">
        <v>9.4999999999999998E-3</v>
      </c>
      <c r="N42" t="s">
        <v>52</v>
      </c>
    </row>
    <row r="43" spans="1:29" s="6" customFormat="1" x14ac:dyDescent="0.3">
      <c r="A43" s="6" t="s">
        <v>348</v>
      </c>
      <c r="B43" s="6" t="s">
        <v>43</v>
      </c>
      <c r="C43" s="7">
        <v>42124</v>
      </c>
      <c r="D43" s="6">
        <v>0.97177515536199999</v>
      </c>
      <c r="E43" s="6" t="s">
        <v>49</v>
      </c>
      <c r="F43" s="6">
        <v>0.32902848944599999</v>
      </c>
      <c r="G43" s="6" t="s">
        <v>45</v>
      </c>
      <c r="H43" s="6">
        <v>0.02</v>
      </c>
      <c r="I43" s="6" t="s">
        <v>54</v>
      </c>
      <c r="J43" s="6" t="s">
        <v>55</v>
      </c>
      <c r="K43" s="6" t="s">
        <v>55</v>
      </c>
      <c r="L43" s="6" t="s">
        <v>757</v>
      </c>
      <c r="M43" s="6">
        <v>9.4999999999999998E-3</v>
      </c>
      <c r="N43" s="6" t="s">
        <v>738</v>
      </c>
      <c r="AB43" s="11"/>
      <c r="AC43" s="11"/>
    </row>
    <row r="44" spans="1:29" x14ac:dyDescent="0.3">
      <c r="A44" t="s">
        <v>350</v>
      </c>
      <c r="B44" t="s">
        <v>43</v>
      </c>
      <c r="C44" s="1">
        <v>42130</v>
      </c>
      <c r="D44">
        <v>0.98423714882699997</v>
      </c>
      <c r="E44" t="s">
        <v>49</v>
      </c>
      <c r="F44">
        <v>0.232513709022</v>
      </c>
      <c r="G44" t="s">
        <v>45</v>
      </c>
      <c r="H44">
        <v>2.18181818182E-2</v>
      </c>
      <c r="I44" t="s">
        <v>54</v>
      </c>
      <c r="J44" t="s">
        <v>55</v>
      </c>
      <c r="K44" t="s">
        <v>55</v>
      </c>
      <c r="L44" t="s">
        <v>758</v>
      </c>
      <c r="M44">
        <v>1.03636363636E-2</v>
      </c>
      <c r="N44" t="s">
        <v>52</v>
      </c>
      <c r="AB44" s="2"/>
    </row>
    <row r="45" spans="1:29" s="6" customFormat="1" x14ac:dyDescent="0.3">
      <c r="A45" s="6" t="s">
        <v>352</v>
      </c>
      <c r="B45" s="6" t="s">
        <v>43</v>
      </c>
      <c r="C45" s="7">
        <v>42132</v>
      </c>
      <c r="D45" s="6">
        <v>0.96423423007099995</v>
      </c>
      <c r="E45" s="6" t="s">
        <v>49</v>
      </c>
      <c r="F45" s="6">
        <v>0.37126612314200003</v>
      </c>
      <c r="G45" s="6" t="s">
        <v>45</v>
      </c>
      <c r="H45" s="6">
        <v>0.02</v>
      </c>
      <c r="I45" s="6" t="s">
        <v>54</v>
      </c>
      <c r="J45" s="6" t="s">
        <v>55</v>
      </c>
      <c r="K45" s="6" t="s">
        <v>55</v>
      </c>
      <c r="L45" s="6" t="s">
        <v>759</v>
      </c>
      <c r="M45" s="6">
        <v>9.4999999999999998E-3</v>
      </c>
      <c r="N45" s="6" t="s">
        <v>738</v>
      </c>
    </row>
    <row r="46" spans="1:29" x14ac:dyDescent="0.3">
      <c r="A46" t="s">
        <v>354</v>
      </c>
      <c r="B46" t="s">
        <v>64</v>
      </c>
      <c r="C46" s="1">
        <v>42132</v>
      </c>
      <c r="D46">
        <v>0.95799785782299995</v>
      </c>
      <c r="E46" t="s">
        <v>49</v>
      </c>
      <c r="F46">
        <v>0.37914985546500002</v>
      </c>
      <c r="G46" t="s">
        <v>45</v>
      </c>
      <c r="H46">
        <v>0.02</v>
      </c>
      <c r="I46" t="s">
        <v>54</v>
      </c>
      <c r="J46" t="s">
        <v>55</v>
      </c>
      <c r="K46" t="s">
        <v>55</v>
      </c>
      <c r="L46" t="s">
        <v>760</v>
      </c>
      <c r="M46">
        <v>9.4999999999999998E-3</v>
      </c>
      <c r="N46" t="s">
        <v>52</v>
      </c>
      <c r="AB46" s="2"/>
    </row>
    <row r="47" spans="1:29" x14ac:dyDescent="0.3">
      <c r="A47" t="s">
        <v>355</v>
      </c>
      <c r="B47" t="s">
        <v>64</v>
      </c>
      <c r="C47" s="1">
        <v>42135</v>
      </c>
      <c r="D47">
        <v>0.96205135717400003</v>
      </c>
      <c r="E47" t="s">
        <v>49</v>
      </c>
      <c r="F47">
        <v>0.171769290927</v>
      </c>
      <c r="G47" t="s">
        <v>45</v>
      </c>
      <c r="H47">
        <v>1.09090909091E-2</v>
      </c>
      <c r="I47" t="s">
        <v>863</v>
      </c>
      <c r="K47" t="s">
        <v>863</v>
      </c>
      <c r="L47" t="s">
        <v>761</v>
      </c>
      <c r="M47">
        <v>5.1818181818200004E-3</v>
      </c>
      <c r="N47" t="s">
        <v>52</v>
      </c>
      <c r="AB47" s="2"/>
      <c r="AC47" s="2"/>
    </row>
    <row r="48" spans="1:29" s="6" customFormat="1" x14ac:dyDescent="0.3">
      <c r="A48" s="6" t="s">
        <v>356</v>
      </c>
      <c r="B48" s="6" t="s">
        <v>43</v>
      </c>
      <c r="C48" s="7">
        <v>42140</v>
      </c>
      <c r="D48" s="6">
        <v>0.97562733253599998</v>
      </c>
      <c r="E48" s="6" t="s">
        <v>49</v>
      </c>
      <c r="F48" s="6">
        <v>0.30556170144599998</v>
      </c>
      <c r="G48" s="6" t="s">
        <v>45</v>
      </c>
      <c r="H48" s="6">
        <v>0.02</v>
      </c>
      <c r="I48" s="6" t="s">
        <v>54</v>
      </c>
      <c r="J48" s="6" t="s">
        <v>55</v>
      </c>
      <c r="K48" s="6" t="s">
        <v>55</v>
      </c>
      <c r="L48" s="6" t="s">
        <v>762</v>
      </c>
      <c r="M48" s="6">
        <v>9.4999999999999998E-3</v>
      </c>
      <c r="N48" s="6" t="s">
        <v>738</v>
      </c>
      <c r="AC48" s="11"/>
    </row>
    <row r="49" spans="1:29" x14ac:dyDescent="0.3">
      <c r="A49" t="s">
        <v>357</v>
      </c>
      <c r="B49" t="s">
        <v>64</v>
      </c>
      <c r="C49" s="1">
        <v>42145</v>
      </c>
      <c r="D49">
        <v>0.96143185989699997</v>
      </c>
      <c r="E49" t="s">
        <v>49</v>
      </c>
      <c r="F49">
        <v>0.40967076573599998</v>
      </c>
      <c r="G49" t="s">
        <v>45</v>
      </c>
      <c r="H49">
        <v>0.02</v>
      </c>
      <c r="I49" t="s">
        <v>864</v>
      </c>
      <c r="J49" t="s">
        <v>864</v>
      </c>
      <c r="L49" t="s">
        <v>763</v>
      </c>
      <c r="M49">
        <v>9.4999999999999998E-3</v>
      </c>
      <c r="N49" t="s">
        <v>52</v>
      </c>
    </row>
    <row r="50" spans="1:29" s="6" customFormat="1" x14ac:dyDescent="0.3">
      <c r="A50" s="6" t="s">
        <v>358</v>
      </c>
      <c r="B50" s="6" t="s">
        <v>43</v>
      </c>
      <c r="C50" s="7">
        <v>42146</v>
      </c>
      <c r="D50" s="6">
        <v>0.97571235423400005</v>
      </c>
      <c r="E50" s="6" t="s">
        <v>49</v>
      </c>
      <c r="F50" s="6">
        <v>0.39894541293699998</v>
      </c>
      <c r="G50" s="6" t="s">
        <v>45</v>
      </c>
      <c r="H50" s="6">
        <v>0.02</v>
      </c>
      <c r="I50" s="6" t="s">
        <v>54</v>
      </c>
      <c r="J50" s="6" t="s">
        <v>55</v>
      </c>
      <c r="K50" s="6" t="s">
        <v>55</v>
      </c>
      <c r="L50" s="6" t="s">
        <v>764</v>
      </c>
      <c r="M50" s="6">
        <v>9.4999999999999998E-3</v>
      </c>
      <c r="N50" s="6" t="s">
        <v>738</v>
      </c>
    </row>
    <row r="51" spans="1:29" x14ac:dyDescent="0.3">
      <c r="A51" t="s">
        <v>359</v>
      </c>
      <c r="B51" t="s">
        <v>64</v>
      </c>
      <c r="C51" s="1">
        <v>42146</v>
      </c>
      <c r="D51">
        <v>0.96658536102299997</v>
      </c>
      <c r="E51" t="s">
        <v>49</v>
      </c>
      <c r="F51">
        <v>0.36661491150699999</v>
      </c>
      <c r="G51" t="s">
        <v>45</v>
      </c>
      <c r="H51">
        <v>0.02</v>
      </c>
      <c r="I51" t="s">
        <v>865</v>
      </c>
      <c r="K51" t="s">
        <v>865</v>
      </c>
      <c r="L51" t="s">
        <v>765</v>
      </c>
      <c r="M51">
        <v>9.4999999999999998E-3</v>
      </c>
      <c r="N51" t="s">
        <v>52</v>
      </c>
      <c r="AC51" s="2"/>
    </row>
    <row r="52" spans="1:29" s="6" customFormat="1" x14ac:dyDescent="0.3">
      <c r="A52" s="6" t="s">
        <v>361</v>
      </c>
      <c r="B52" s="6" t="s">
        <v>43</v>
      </c>
      <c r="C52" s="7">
        <v>42156</v>
      </c>
      <c r="D52" s="6">
        <v>0.96308334632799997</v>
      </c>
      <c r="E52" s="6" t="s">
        <v>49</v>
      </c>
      <c r="F52" s="6">
        <v>0.378425504774</v>
      </c>
      <c r="G52" s="6" t="s">
        <v>45</v>
      </c>
      <c r="H52" s="6">
        <v>0.02</v>
      </c>
      <c r="I52" s="6" t="s">
        <v>866</v>
      </c>
      <c r="J52" s="6" t="s">
        <v>866</v>
      </c>
      <c r="L52" s="6" t="s">
        <v>766</v>
      </c>
      <c r="M52" s="6">
        <v>9.4999999999999998E-3</v>
      </c>
      <c r="N52" s="6" t="s">
        <v>738</v>
      </c>
    </row>
    <row r="53" spans="1:29" s="6" customFormat="1" x14ac:dyDescent="0.3">
      <c r="A53" s="6" t="s">
        <v>363</v>
      </c>
      <c r="B53" s="6" t="s">
        <v>43</v>
      </c>
      <c r="C53" s="7">
        <v>42157</v>
      </c>
      <c r="D53" s="6">
        <v>0.96208693147500002</v>
      </c>
      <c r="E53" s="6" t="s">
        <v>49</v>
      </c>
      <c r="F53" s="6">
        <v>0.367225522646</v>
      </c>
      <c r="G53" s="6" t="s">
        <v>45</v>
      </c>
      <c r="H53" s="6">
        <v>1.09090909091E-2</v>
      </c>
      <c r="I53" s="6" t="s">
        <v>867</v>
      </c>
      <c r="K53" s="6" t="s">
        <v>867</v>
      </c>
      <c r="L53" s="6" t="s">
        <v>767</v>
      </c>
      <c r="M53" s="6">
        <v>5.1818181818200004E-3</v>
      </c>
      <c r="N53" s="6" t="s">
        <v>738</v>
      </c>
      <c r="AB53" s="11"/>
    </row>
    <row r="54" spans="1:29" x14ac:dyDescent="0.3">
      <c r="A54" t="s">
        <v>365</v>
      </c>
      <c r="B54" t="s">
        <v>64</v>
      </c>
      <c r="C54" s="1">
        <v>42158</v>
      </c>
      <c r="D54">
        <v>0.95301070817699995</v>
      </c>
      <c r="E54" t="s">
        <v>49</v>
      </c>
      <c r="F54">
        <v>5.9978523690299997E-2</v>
      </c>
      <c r="G54" t="s">
        <v>45</v>
      </c>
      <c r="H54">
        <v>6.0000000000000001E-3</v>
      </c>
      <c r="I54" t="s">
        <v>868</v>
      </c>
      <c r="K54" t="s">
        <v>868</v>
      </c>
      <c r="L54" t="s">
        <v>768</v>
      </c>
      <c r="M54">
        <v>2.8500000000000001E-3</v>
      </c>
      <c r="N54" t="s">
        <v>52</v>
      </c>
    </row>
    <row r="55" spans="1:29" s="6" customFormat="1" x14ac:dyDescent="0.3">
      <c r="A55" s="6" t="s">
        <v>367</v>
      </c>
      <c r="B55" s="6" t="s">
        <v>43</v>
      </c>
      <c r="C55" s="7">
        <v>42159</v>
      </c>
      <c r="D55" s="6">
        <v>0.97262182812200004</v>
      </c>
      <c r="E55" s="6" t="s">
        <v>49</v>
      </c>
      <c r="F55" s="6">
        <v>0.425555058225</v>
      </c>
      <c r="G55" s="6" t="s">
        <v>45</v>
      </c>
      <c r="H55" s="6">
        <v>0.02</v>
      </c>
      <c r="I55" s="6" t="s">
        <v>54</v>
      </c>
      <c r="J55" s="6" t="s">
        <v>55</v>
      </c>
      <c r="K55" s="6" t="s">
        <v>55</v>
      </c>
      <c r="L55" s="6" t="s">
        <v>769</v>
      </c>
      <c r="M55" s="6">
        <v>9.4999999999999998E-3</v>
      </c>
      <c r="N55" s="6" t="s">
        <v>738</v>
      </c>
      <c r="AB55" s="11"/>
    </row>
    <row r="56" spans="1:29" s="26" customFormat="1" x14ac:dyDescent="0.3">
      <c r="A56" s="26" t="s">
        <v>368</v>
      </c>
      <c r="B56" s="26" t="s">
        <v>64</v>
      </c>
      <c r="C56" s="27">
        <v>42159</v>
      </c>
      <c r="D56" s="26">
        <v>0.96059812023699997</v>
      </c>
      <c r="E56" s="26" t="s">
        <v>49</v>
      </c>
      <c r="F56" s="26">
        <v>0.76195224892000002</v>
      </c>
      <c r="G56" s="26" t="s">
        <v>48</v>
      </c>
      <c r="H56" s="26">
        <v>0.02</v>
      </c>
      <c r="I56" s="26" t="s">
        <v>869</v>
      </c>
      <c r="J56" s="26" t="s">
        <v>869</v>
      </c>
      <c r="L56" s="26" t="s">
        <v>770</v>
      </c>
      <c r="M56" s="26">
        <v>9.4999999999999998E-3</v>
      </c>
      <c r="N56" s="26" t="s">
        <v>52</v>
      </c>
    </row>
    <row r="57" spans="1:29" s="26" customFormat="1" x14ac:dyDescent="0.3">
      <c r="A57" s="26" t="s">
        <v>370</v>
      </c>
      <c r="B57" s="26" t="s">
        <v>43</v>
      </c>
      <c r="C57" s="27">
        <v>42160</v>
      </c>
      <c r="D57" s="26">
        <v>0.96626116968700004</v>
      </c>
      <c r="E57" s="26" t="s">
        <v>49</v>
      </c>
      <c r="F57" s="26">
        <v>1.15297764526</v>
      </c>
      <c r="G57" s="26" t="s">
        <v>48</v>
      </c>
      <c r="H57" s="26">
        <v>0.02</v>
      </c>
      <c r="I57" s="26" t="s">
        <v>870</v>
      </c>
      <c r="J57" s="26" t="s">
        <v>871</v>
      </c>
      <c r="K57" s="26" t="s">
        <v>872</v>
      </c>
      <c r="L57" s="26" t="s">
        <v>771</v>
      </c>
      <c r="M57" s="26">
        <v>9.4999999999999998E-3</v>
      </c>
      <c r="N57" s="26" t="s">
        <v>52</v>
      </c>
      <c r="AB57" s="28"/>
    </row>
    <row r="58" spans="1:29" s="6" customFormat="1" x14ac:dyDescent="0.3">
      <c r="A58" s="6" t="s">
        <v>372</v>
      </c>
      <c r="B58" s="6" t="s">
        <v>43</v>
      </c>
      <c r="C58" s="7">
        <v>42165</v>
      </c>
      <c r="D58" s="6">
        <v>0.96314753286699994</v>
      </c>
      <c r="E58" s="6" t="s">
        <v>49</v>
      </c>
      <c r="F58" s="6">
        <v>0.429261109295</v>
      </c>
      <c r="G58" s="6" t="s">
        <v>45</v>
      </c>
      <c r="H58" s="6">
        <v>0.02</v>
      </c>
      <c r="I58" s="6" t="s">
        <v>873</v>
      </c>
      <c r="K58" s="6" t="s">
        <v>873</v>
      </c>
      <c r="L58" s="6" t="s">
        <v>772</v>
      </c>
      <c r="M58" s="6">
        <v>9.4999999999999998E-3</v>
      </c>
      <c r="N58" s="6" t="s">
        <v>738</v>
      </c>
    </row>
    <row r="59" spans="1:29" x14ac:dyDescent="0.3">
      <c r="A59" t="s">
        <v>373</v>
      </c>
      <c r="B59" t="s">
        <v>64</v>
      </c>
      <c r="C59" s="1">
        <v>42166</v>
      </c>
      <c r="D59">
        <v>0.95309981816300005</v>
      </c>
      <c r="E59" t="s">
        <v>49</v>
      </c>
      <c r="F59">
        <v>0.39557891027999997</v>
      </c>
      <c r="G59" t="s">
        <v>45</v>
      </c>
      <c r="H59">
        <v>0.02</v>
      </c>
      <c r="I59" t="s">
        <v>54</v>
      </c>
      <c r="J59" t="s">
        <v>55</v>
      </c>
      <c r="K59" t="s">
        <v>55</v>
      </c>
      <c r="L59" t="s">
        <v>773</v>
      </c>
      <c r="M59">
        <v>9.4999999999999998E-3</v>
      </c>
      <c r="N59" t="s">
        <v>52</v>
      </c>
      <c r="AC59" s="2"/>
    </row>
    <row r="60" spans="1:29" x14ac:dyDescent="0.3">
      <c r="A60" t="s">
        <v>375</v>
      </c>
      <c r="B60" t="s">
        <v>64</v>
      </c>
      <c r="C60" s="1">
        <v>42170</v>
      </c>
      <c r="D60">
        <v>0.94638419369000004</v>
      </c>
      <c r="E60" t="s">
        <v>49</v>
      </c>
      <c r="F60">
        <v>0.237058516759</v>
      </c>
      <c r="G60" t="s">
        <v>45</v>
      </c>
      <c r="H60">
        <v>0.02</v>
      </c>
      <c r="I60" t="s">
        <v>874</v>
      </c>
      <c r="K60" t="s">
        <v>874</v>
      </c>
      <c r="L60" t="s">
        <v>774</v>
      </c>
      <c r="M60">
        <v>9.4999999999999998E-3</v>
      </c>
      <c r="N60" t="s">
        <v>52</v>
      </c>
    </row>
    <row r="61" spans="1:29" x14ac:dyDescent="0.3">
      <c r="A61" t="s">
        <v>377</v>
      </c>
      <c r="B61" t="s">
        <v>64</v>
      </c>
      <c r="C61" s="1">
        <v>42174</v>
      </c>
      <c r="D61">
        <v>0.96350020316499996</v>
      </c>
      <c r="E61" t="s">
        <v>49</v>
      </c>
      <c r="F61">
        <v>0.37301757414199999</v>
      </c>
      <c r="G61" t="s">
        <v>45</v>
      </c>
      <c r="H61">
        <v>0.02</v>
      </c>
      <c r="I61" t="s">
        <v>54</v>
      </c>
      <c r="J61" t="s">
        <v>55</v>
      </c>
      <c r="K61" t="s">
        <v>55</v>
      </c>
      <c r="L61" t="s">
        <v>775</v>
      </c>
      <c r="M61">
        <v>9.4999999999999998E-3</v>
      </c>
      <c r="N61" t="s">
        <v>52</v>
      </c>
    </row>
    <row r="62" spans="1:29" x14ac:dyDescent="0.3">
      <c r="A62" t="s">
        <v>379</v>
      </c>
      <c r="B62" t="s">
        <v>64</v>
      </c>
      <c r="C62" s="1">
        <v>42180</v>
      </c>
      <c r="D62">
        <v>0.95046572093500004</v>
      </c>
      <c r="E62" t="s">
        <v>49</v>
      </c>
      <c r="F62">
        <v>0.28519932428900002</v>
      </c>
      <c r="G62" t="s">
        <v>45</v>
      </c>
      <c r="H62">
        <v>6.0000000000000001E-3</v>
      </c>
      <c r="I62" t="s">
        <v>875</v>
      </c>
      <c r="J62" t="s">
        <v>875</v>
      </c>
      <c r="L62" t="s">
        <v>776</v>
      </c>
      <c r="M62">
        <v>2.8500000000000001E-3</v>
      </c>
      <c r="N62" t="s">
        <v>52</v>
      </c>
    </row>
    <row r="63" spans="1:29" x14ac:dyDescent="0.3">
      <c r="A63" t="s">
        <v>381</v>
      </c>
      <c r="B63" t="s">
        <v>43</v>
      </c>
      <c r="C63" s="1">
        <v>42188</v>
      </c>
      <c r="D63">
        <v>0.96576988527499996</v>
      </c>
      <c r="E63" t="s">
        <v>49</v>
      </c>
      <c r="F63">
        <v>0.27389057623099999</v>
      </c>
      <c r="G63" t="s">
        <v>45</v>
      </c>
      <c r="H63">
        <v>0.02</v>
      </c>
      <c r="I63" t="s">
        <v>876</v>
      </c>
      <c r="K63" t="s">
        <v>876</v>
      </c>
      <c r="L63" t="s">
        <v>777</v>
      </c>
      <c r="M63">
        <v>9.4999999999999998E-3</v>
      </c>
      <c r="N63" t="s">
        <v>52</v>
      </c>
    </row>
    <row r="64" spans="1:29" s="26" customFormat="1" x14ac:dyDescent="0.3">
      <c r="A64" s="26" t="s">
        <v>382</v>
      </c>
      <c r="B64" s="26" t="s">
        <v>64</v>
      </c>
      <c r="C64" s="27">
        <v>42188</v>
      </c>
      <c r="D64" s="26">
        <v>0.96010898111999998</v>
      </c>
      <c r="E64" s="26" t="s">
        <v>49</v>
      </c>
      <c r="F64" s="26">
        <v>0.64377298194699994</v>
      </c>
      <c r="G64" s="26" t="s">
        <v>48</v>
      </c>
      <c r="H64" s="26">
        <v>0.02</v>
      </c>
      <c r="I64" s="26" t="s">
        <v>877</v>
      </c>
      <c r="J64" s="26" t="s">
        <v>877</v>
      </c>
      <c r="L64" s="26" t="s">
        <v>778</v>
      </c>
      <c r="M64" s="26">
        <v>9.4999999999999998E-3</v>
      </c>
      <c r="N64" s="26" t="s">
        <v>52</v>
      </c>
      <c r="AC64" s="28"/>
    </row>
    <row r="65" spans="1:47" x14ac:dyDescent="0.3">
      <c r="A65" t="s">
        <v>384</v>
      </c>
      <c r="B65" t="s">
        <v>64</v>
      </c>
      <c r="C65" s="1">
        <v>42194</v>
      </c>
      <c r="D65">
        <v>0.96658788589800004</v>
      </c>
      <c r="E65" t="s">
        <v>49</v>
      </c>
      <c r="F65">
        <v>0.38492110448099998</v>
      </c>
      <c r="G65" t="s">
        <v>45</v>
      </c>
      <c r="H65">
        <v>0.02</v>
      </c>
      <c r="I65" t="s">
        <v>54</v>
      </c>
      <c r="J65" t="s">
        <v>55</v>
      </c>
      <c r="K65" t="s">
        <v>55</v>
      </c>
      <c r="L65" t="s">
        <v>779</v>
      </c>
      <c r="M65">
        <v>9.4999999999999998E-3</v>
      </c>
      <c r="N65" t="s">
        <v>52</v>
      </c>
    </row>
    <row r="66" spans="1:47" s="26" customFormat="1" x14ac:dyDescent="0.3">
      <c r="A66" s="26" t="s">
        <v>387</v>
      </c>
      <c r="B66" s="26" t="s">
        <v>43</v>
      </c>
      <c r="C66" s="27">
        <v>42212</v>
      </c>
      <c r="D66" s="26">
        <v>1.89485248023</v>
      </c>
      <c r="E66" s="26" t="s">
        <v>49</v>
      </c>
      <c r="F66" s="26">
        <v>0.60581165008500004</v>
      </c>
      <c r="G66" s="26" t="s">
        <v>48</v>
      </c>
      <c r="H66" s="26">
        <v>5.0000000000000001E-3</v>
      </c>
      <c r="I66" s="26" t="s">
        <v>54</v>
      </c>
      <c r="J66" s="26" t="s">
        <v>55</v>
      </c>
      <c r="K66" s="26" t="s">
        <v>55</v>
      </c>
      <c r="L66" s="26" t="s">
        <v>780</v>
      </c>
      <c r="M66" s="26">
        <v>2.3749999999999999E-3</v>
      </c>
      <c r="N66" s="26" t="s">
        <v>52</v>
      </c>
      <c r="AB66" s="28"/>
      <c r="AU66" s="26" t="s">
        <v>606</v>
      </c>
    </row>
    <row r="67" spans="1:47" x14ac:dyDescent="0.3">
      <c r="A67" t="s">
        <v>389</v>
      </c>
      <c r="B67" t="s">
        <v>64</v>
      </c>
      <c r="C67" s="1">
        <v>42212</v>
      </c>
      <c r="D67">
        <v>0.95166508421100005</v>
      </c>
      <c r="E67" t="s">
        <v>49</v>
      </c>
      <c r="F67">
        <v>0.33395341003899998</v>
      </c>
      <c r="G67" t="s">
        <v>45</v>
      </c>
      <c r="H67">
        <v>9.5999999999999992E-3</v>
      </c>
      <c r="I67" t="s">
        <v>878</v>
      </c>
      <c r="K67" t="s">
        <v>878</v>
      </c>
      <c r="L67" t="s">
        <v>781</v>
      </c>
      <c r="M67">
        <v>4.5599999999999998E-3</v>
      </c>
      <c r="N67" t="s">
        <v>52</v>
      </c>
      <c r="AB67" s="2"/>
      <c r="AC67" s="2"/>
    </row>
    <row r="68" spans="1:47" s="6" customFormat="1" x14ac:dyDescent="0.3">
      <c r="A68" s="6" t="s">
        <v>392</v>
      </c>
      <c r="B68" s="6" t="s">
        <v>43</v>
      </c>
      <c r="C68" s="7">
        <v>42223</v>
      </c>
      <c r="D68" s="6">
        <v>0.95998648569699996</v>
      </c>
      <c r="E68" s="6" t="s">
        <v>49</v>
      </c>
      <c r="F68" s="6">
        <v>0.36606071182700001</v>
      </c>
      <c r="G68" s="6" t="s">
        <v>45</v>
      </c>
      <c r="H68" s="6">
        <v>0.02</v>
      </c>
      <c r="I68" s="6" t="s">
        <v>54</v>
      </c>
      <c r="J68" s="6" t="s">
        <v>55</v>
      </c>
      <c r="K68" s="6" t="s">
        <v>55</v>
      </c>
      <c r="L68" s="6" t="s">
        <v>782</v>
      </c>
      <c r="M68" s="6">
        <v>9.4999999999999998E-3</v>
      </c>
      <c r="N68" s="6" t="s">
        <v>738</v>
      </c>
    </row>
    <row r="69" spans="1:47" x14ac:dyDescent="0.3">
      <c r="A69" t="s">
        <v>394</v>
      </c>
      <c r="B69" t="s">
        <v>43</v>
      </c>
      <c r="C69" s="1">
        <v>42229</v>
      </c>
      <c r="D69">
        <v>0.96311328723400003</v>
      </c>
      <c r="E69" t="s">
        <v>49</v>
      </c>
      <c r="F69">
        <v>0.23438921683399999</v>
      </c>
      <c r="G69" t="s">
        <v>45</v>
      </c>
      <c r="H69">
        <v>0.02</v>
      </c>
      <c r="I69" t="s">
        <v>54</v>
      </c>
      <c r="J69" t="s">
        <v>55</v>
      </c>
      <c r="K69" t="s">
        <v>55</v>
      </c>
      <c r="L69" t="s">
        <v>783</v>
      </c>
      <c r="M69">
        <v>9.4999999999999998E-3</v>
      </c>
      <c r="N69" t="s">
        <v>52</v>
      </c>
    </row>
    <row r="70" spans="1:47" x14ac:dyDescent="0.3">
      <c r="A70" t="s">
        <v>396</v>
      </c>
      <c r="B70" t="s">
        <v>43</v>
      </c>
      <c r="C70" s="1">
        <v>42234</v>
      </c>
      <c r="D70">
        <v>0.954034307458</v>
      </c>
      <c r="E70" t="s">
        <v>49</v>
      </c>
      <c r="F70">
        <v>0.31851124416799997</v>
      </c>
      <c r="G70" t="s">
        <v>45</v>
      </c>
      <c r="H70">
        <v>0.01</v>
      </c>
      <c r="I70" t="s">
        <v>879</v>
      </c>
      <c r="K70" t="s">
        <v>879</v>
      </c>
      <c r="L70" t="s">
        <v>784</v>
      </c>
      <c r="M70">
        <v>4.7499999999999999E-3</v>
      </c>
      <c r="N70" t="s">
        <v>52</v>
      </c>
      <c r="AB70" s="2"/>
      <c r="AC70" s="2"/>
    </row>
    <row r="71" spans="1:47" x14ac:dyDescent="0.3">
      <c r="A71" t="s">
        <v>397</v>
      </c>
      <c r="B71" t="s">
        <v>43</v>
      </c>
      <c r="C71" s="1">
        <v>42242</v>
      </c>
      <c r="D71">
        <v>0.93921962123199998</v>
      </c>
      <c r="E71" t="s">
        <v>49</v>
      </c>
      <c r="F71">
        <v>9.4927704561299994E-2</v>
      </c>
      <c r="G71" t="s">
        <v>45</v>
      </c>
      <c r="H71">
        <v>1.09090909091E-2</v>
      </c>
      <c r="I71" t="s">
        <v>54</v>
      </c>
      <c r="J71" t="s">
        <v>55</v>
      </c>
      <c r="K71" t="s">
        <v>55</v>
      </c>
      <c r="L71" t="s">
        <v>785</v>
      </c>
      <c r="M71">
        <v>5.1818181818200004E-3</v>
      </c>
      <c r="N71" t="s">
        <v>52</v>
      </c>
      <c r="AB71" s="2"/>
    </row>
    <row r="72" spans="1:47" x14ac:dyDescent="0.3">
      <c r="A72" t="s">
        <v>398</v>
      </c>
      <c r="B72" t="s">
        <v>43</v>
      </c>
      <c r="C72" s="1">
        <v>42251</v>
      </c>
      <c r="D72">
        <v>0.92416401887599997</v>
      </c>
      <c r="E72" t="s">
        <v>49</v>
      </c>
      <c r="F72">
        <v>0.373978661042</v>
      </c>
      <c r="G72" t="s">
        <v>45</v>
      </c>
      <c r="H72">
        <v>0.01</v>
      </c>
      <c r="I72" t="s">
        <v>880</v>
      </c>
      <c r="J72" t="s">
        <v>881</v>
      </c>
      <c r="K72" t="s">
        <v>882</v>
      </c>
      <c r="L72" t="s">
        <v>786</v>
      </c>
      <c r="M72">
        <v>4.7499999999999999E-3</v>
      </c>
      <c r="N72" t="s">
        <v>52</v>
      </c>
      <c r="AB72" s="2"/>
    </row>
    <row r="73" spans="1:47" s="6" customFormat="1" x14ac:dyDescent="0.3">
      <c r="A73" s="6" t="s">
        <v>401</v>
      </c>
      <c r="B73" s="6" t="s">
        <v>43</v>
      </c>
      <c r="C73" s="7">
        <v>42257</v>
      </c>
      <c r="D73" s="6">
        <v>0.97024044012099997</v>
      </c>
      <c r="E73" s="6" t="s">
        <v>49</v>
      </c>
      <c r="F73" s="6">
        <v>0.28101128970799999</v>
      </c>
      <c r="G73" s="6" t="s">
        <v>45</v>
      </c>
      <c r="H73" s="6">
        <v>0.02</v>
      </c>
      <c r="I73" s="6" t="s">
        <v>54</v>
      </c>
      <c r="J73" s="6" t="s">
        <v>55</v>
      </c>
      <c r="K73" s="6" t="s">
        <v>55</v>
      </c>
      <c r="L73" s="6" t="s">
        <v>787</v>
      </c>
      <c r="M73" s="6">
        <v>9.4999999999999998E-3</v>
      </c>
      <c r="N73" s="6" t="s">
        <v>738</v>
      </c>
      <c r="AB73" s="11"/>
      <c r="AC73" s="11"/>
    </row>
    <row r="74" spans="1:47" x14ac:dyDescent="0.3">
      <c r="A74" t="s">
        <v>403</v>
      </c>
      <c r="B74" t="s">
        <v>64</v>
      </c>
      <c r="C74" s="1">
        <v>42263</v>
      </c>
      <c r="D74">
        <v>0.95775924002400004</v>
      </c>
      <c r="E74" t="s">
        <v>49</v>
      </c>
      <c r="F74">
        <v>0.109583869998</v>
      </c>
      <c r="G74" t="s">
        <v>45</v>
      </c>
      <c r="H74">
        <v>0.01</v>
      </c>
      <c r="I74" t="s">
        <v>54</v>
      </c>
      <c r="J74" t="s">
        <v>55</v>
      </c>
      <c r="K74" t="s">
        <v>55</v>
      </c>
      <c r="L74" t="s">
        <v>788</v>
      </c>
      <c r="M74">
        <v>4.7499999999999999E-3</v>
      </c>
      <c r="N74" t="s">
        <v>52</v>
      </c>
      <c r="AB74" s="2"/>
    </row>
    <row r="75" spans="1:47" x14ac:dyDescent="0.3">
      <c r="A75" t="s">
        <v>405</v>
      </c>
      <c r="B75" t="s">
        <v>64</v>
      </c>
      <c r="C75" s="1">
        <v>42264</v>
      </c>
      <c r="D75">
        <v>0.95153905573099995</v>
      </c>
      <c r="E75" t="s">
        <v>49</v>
      </c>
      <c r="F75">
        <v>0.18217467396000001</v>
      </c>
      <c r="G75" t="s">
        <v>45</v>
      </c>
      <c r="H75">
        <v>0.01</v>
      </c>
      <c r="I75" t="s">
        <v>54</v>
      </c>
      <c r="J75" t="s">
        <v>55</v>
      </c>
      <c r="K75" t="s">
        <v>55</v>
      </c>
      <c r="L75" t="s">
        <v>789</v>
      </c>
      <c r="M75">
        <v>4.7499999999999999E-3</v>
      </c>
      <c r="N75" t="s">
        <v>52</v>
      </c>
      <c r="AB75" s="2"/>
    </row>
    <row r="76" spans="1:47" x14ac:dyDescent="0.3">
      <c r="A76" t="s">
        <v>407</v>
      </c>
      <c r="B76" t="s">
        <v>43</v>
      </c>
      <c r="C76" s="1">
        <v>42265</v>
      </c>
      <c r="D76">
        <v>0.95516603515099996</v>
      </c>
      <c r="E76" t="s">
        <v>49</v>
      </c>
      <c r="F76">
        <v>0.15671445533299999</v>
      </c>
      <c r="G76" t="s">
        <v>45</v>
      </c>
      <c r="H76">
        <v>1.09090909091E-2</v>
      </c>
      <c r="I76" t="s">
        <v>883</v>
      </c>
      <c r="K76" t="s">
        <v>883</v>
      </c>
      <c r="L76" t="s">
        <v>790</v>
      </c>
      <c r="M76">
        <v>5.1818181818200004E-3</v>
      </c>
      <c r="N76" t="s">
        <v>52</v>
      </c>
      <c r="AB76" s="2"/>
    </row>
    <row r="77" spans="1:47" x14ac:dyDescent="0.3">
      <c r="A77" t="s">
        <v>408</v>
      </c>
      <c r="B77" t="s">
        <v>43</v>
      </c>
      <c r="C77" s="1">
        <v>42270</v>
      </c>
      <c r="D77">
        <v>0.95724645077699999</v>
      </c>
      <c r="E77" t="s">
        <v>49</v>
      </c>
      <c r="F77">
        <v>0.35060795447300003</v>
      </c>
      <c r="G77" t="s">
        <v>45</v>
      </c>
      <c r="H77">
        <v>0.01</v>
      </c>
      <c r="I77" t="s">
        <v>884</v>
      </c>
      <c r="J77" t="s">
        <v>885</v>
      </c>
      <c r="K77" t="s">
        <v>886</v>
      </c>
      <c r="L77" t="s">
        <v>791</v>
      </c>
      <c r="M77">
        <v>4.7499999999999999E-3</v>
      </c>
      <c r="N77" t="s">
        <v>52</v>
      </c>
      <c r="AB77" s="2"/>
    </row>
    <row r="78" spans="1:47" x14ac:dyDescent="0.3">
      <c r="A78" t="s">
        <v>409</v>
      </c>
      <c r="B78" t="s">
        <v>64</v>
      </c>
      <c r="C78" s="1">
        <v>42271</v>
      </c>
      <c r="D78">
        <v>0.96292146724500005</v>
      </c>
      <c r="E78" t="s">
        <v>49</v>
      </c>
      <c r="F78">
        <v>0.30210630457400001</v>
      </c>
      <c r="G78" t="s">
        <v>45</v>
      </c>
      <c r="H78">
        <v>0.02</v>
      </c>
      <c r="I78" t="s">
        <v>887</v>
      </c>
      <c r="K78" t="s">
        <v>887</v>
      </c>
      <c r="L78" t="s">
        <v>792</v>
      </c>
      <c r="M78">
        <v>9.4999999999999998E-3</v>
      </c>
      <c r="N78" t="s">
        <v>52</v>
      </c>
    </row>
    <row r="79" spans="1:47" s="6" customFormat="1" x14ac:dyDescent="0.3">
      <c r="A79" s="6" t="s">
        <v>410</v>
      </c>
      <c r="B79" s="6" t="s">
        <v>43</v>
      </c>
      <c r="C79" s="7">
        <v>42272</v>
      </c>
      <c r="D79" s="6">
        <v>0.96518882865699995</v>
      </c>
      <c r="E79" s="6" t="s">
        <v>49</v>
      </c>
      <c r="F79" s="6">
        <v>0.46239345206799998</v>
      </c>
      <c r="G79" s="6" t="s">
        <v>45</v>
      </c>
      <c r="H79" s="6">
        <v>0.02</v>
      </c>
      <c r="I79" s="6" t="s">
        <v>888</v>
      </c>
      <c r="J79" s="6" t="s">
        <v>888</v>
      </c>
      <c r="L79" s="6" t="s">
        <v>793</v>
      </c>
      <c r="M79" s="6">
        <v>9.4999999999999998E-3</v>
      </c>
      <c r="N79" s="6" t="s">
        <v>738</v>
      </c>
    </row>
    <row r="80" spans="1:47" x14ac:dyDescent="0.3">
      <c r="A80" t="s">
        <v>412</v>
      </c>
      <c r="B80" t="s">
        <v>64</v>
      </c>
      <c r="C80" s="1">
        <v>42276</v>
      </c>
      <c r="D80">
        <v>0.95939835189599998</v>
      </c>
      <c r="E80" t="s">
        <v>49</v>
      </c>
      <c r="F80">
        <v>0.482475063737</v>
      </c>
      <c r="G80" t="s">
        <v>45</v>
      </c>
      <c r="H80">
        <v>0.01</v>
      </c>
      <c r="I80" t="s">
        <v>889</v>
      </c>
      <c r="J80" t="s">
        <v>889</v>
      </c>
      <c r="L80" t="s">
        <v>794</v>
      </c>
      <c r="M80">
        <v>4.7499999999999999E-3</v>
      </c>
      <c r="N80" t="s">
        <v>52</v>
      </c>
      <c r="AB80" s="2"/>
    </row>
    <row r="81" spans="1:29" x14ac:dyDescent="0.3">
      <c r="A81" t="s">
        <v>414</v>
      </c>
      <c r="B81" t="s">
        <v>43</v>
      </c>
      <c r="C81" s="1">
        <v>42277</v>
      </c>
      <c r="D81">
        <v>0.965393253512</v>
      </c>
      <c r="E81" t="s">
        <v>49</v>
      </c>
      <c r="F81">
        <v>0.37911606262300002</v>
      </c>
      <c r="G81" t="s">
        <v>45</v>
      </c>
      <c r="H81">
        <v>0.02</v>
      </c>
      <c r="I81" t="s">
        <v>54</v>
      </c>
      <c r="J81" t="s">
        <v>55</v>
      </c>
      <c r="K81" t="s">
        <v>55</v>
      </c>
      <c r="L81" t="s">
        <v>795</v>
      </c>
      <c r="M81">
        <v>9.4999999999999998E-3</v>
      </c>
      <c r="N81" t="s">
        <v>52</v>
      </c>
      <c r="AB81" s="2"/>
    </row>
    <row r="82" spans="1:29" x14ac:dyDescent="0.3">
      <c r="A82" t="s">
        <v>416</v>
      </c>
      <c r="B82" t="s">
        <v>64</v>
      </c>
      <c r="C82" s="1">
        <v>42282</v>
      </c>
      <c r="D82">
        <v>0.94958893948199996</v>
      </c>
      <c r="E82" t="s">
        <v>49</v>
      </c>
      <c r="F82">
        <v>0.17597341304299999</v>
      </c>
      <c r="G82" t="s">
        <v>45</v>
      </c>
      <c r="H82">
        <v>1.09090909091E-2</v>
      </c>
      <c r="I82" t="s">
        <v>878</v>
      </c>
      <c r="K82" t="s">
        <v>878</v>
      </c>
      <c r="L82" t="s">
        <v>796</v>
      </c>
      <c r="M82">
        <v>5.1818181818200004E-3</v>
      </c>
      <c r="N82" t="s">
        <v>52</v>
      </c>
      <c r="AB82" s="2"/>
    </row>
    <row r="83" spans="1:29" s="26" customFormat="1" x14ac:dyDescent="0.3">
      <c r="A83" s="26" t="s">
        <v>417</v>
      </c>
      <c r="B83" s="26" t="s">
        <v>64</v>
      </c>
      <c r="C83" s="27">
        <v>42285</v>
      </c>
      <c r="D83" s="26">
        <v>0.96309027729600005</v>
      </c>
      <c r="E83" s="26" t="s">
        <v>49</v>
      </c>
      <c r="F83" s="26">
        <v>1.2157597227100001</v>
      </c>
      <c r="G83" s="26" t="s">
        <v>48</v>
      </c>
      <c r="H83" s="26">
        <v>0.01</v>
      </c>
      <c r="I83" s="26" t="s">
        <v>890</v>
      </c>
      <c r="J83" s="26" t="s">
        <v>891</v>
      </c>
      <c r="K83" s="26" t="s">
        <v>892</v>
      </c>
      <c r="L83" s="26" t="s">
        <v>725</v>
      </c>
      <c r="M83" s="26">
        <v>4.7499999999999999E-3</v>
      </c>
      <c r="N83" s="26" t="s">
        <v>52</v>
      </c>
      <c r="AB83" s="28"/>
    </row>
    <row r="84" spans="1:29" x14ac:dyDescent="0.3">
      <c r="A84" t="s">
        <v>419</v>
      </c>
      <c r="B84" t="s">
        <v>64</v>
      </c>
      <c r="C84" s="1">
        <v>42290</v>
      </c>
      <c r="D84">
        <v>0.94278636901400004</v>
      </c>
      <c r="E84" t="s">
        <v>49</v>
      </c>
      <c r="F84">
        <v>0.1711955194</v>
      </c>
      <c r="G84" t="s">
        <v>45</v>
      </c>
      <c r="H84">
        <v>0.01</v>
      </c>
      <c r="I84" t="s">
        <v>54</v>
      </c>
      <c r="J84" t="s">
        <v>55</v>
      </c>
      <c r="K84" t="s">
        <v>55</v>
      </c>
      <c r="L84" t="s">
        <v>797</v>
      </c>
      <c r="M84">
        <v>4.7499999999999999E-3</v>
      </c>
      <c r="N84" t="s">
        <v>52</v>
      </c>
      <c r="AB84" s="2"/>
      <c r="AC84" s="2"/>
    </row>
    <row r="85" spans="1:29" x14ac:dyDescent="0.3">
      <c r="A85" t="s">
        <v>420</v>
      </c>
      <c r="B85" t="s">
        <v>64</v>
      </c>
      <c r="C85" s="1">
        <v>42291</v>
      </c>
      <c r="D85">
        <v>0.953836825587</v>
      </c>
      <c r="E85" t="s">
        <v>49</v>
      </c>
      <c r="F85">
        <v>0.27897397046900002</v>
      </c>
      <c r="G85" t="s">
        <v>45</v>
      </c>
      <c r="H85">
        <v>0.01</v>
      </c>
      <c r="I85" t="s">
        <v>893</v>
      </c>
      <c r="J85" t="s">
        <v>893</v>
      </c>
      <c r="L85" t="s">
        <v>798</v>
      </c>
      <c r="M85">
        <v>4.7499999999999999E-3</v>
      </c>
      <c r="N85" t="s">
        <v>52</v>
      </c>
      <c r="AB85" s="2"/>
    </row>
    <row r="86" spans="1:29" x14ac:dyDescent="0.3">
      <c r="A86" t="s">
        <v>421</v>
      </c>
      <c r="B86" t="s">
        <v>43</v>
      </c>
      <c r="C86" s="1">
        <v>42292</v>
      </c>
      <c r="D86">
        <v>0.98291848123900005</v>
      </c>
      <c r="E86" t="s">
        <v>49</v>
      </c>
      <c r="F86">
        <v>0.28480375482499998</v>
      </c>
      <c r="G86" t="s">
        <v>45</v>
      </c>
      <c r="H86">
        <v>0.01</v>
      </c>
      <c r="I86" t="s">
        <v>894</v>
      </c>
      <c r="K86" t="s">
        <v>894</v>
      </c>
      <c r="L86" t="s">
        <v>799</v>
      </c>
      <c r="M86">
        <v>4.7499999999999999E-3</v>
      </c>
      <c r="N86" t="s">
        <v>52</v>
      </c>
      <c r="AB86" s="2"/>
    </row>
    <row r="87" spans="1:29" s="6" customFormat="1" x14ac:dyDescent="0.3">
      <c r="A87" s="6" t="s">
        <v>422</v>
      </c>
      <c r="B87" s="6" t="s">
        <v>64</v>
      </c>
      <c r="C87" s="7">
        <v>42298</v>
      </c>
      <c r="D87" s="6">
        <v>0.959313949291</v>
      </c>
      <c r="E87" s="6" t="s">
        <v>49</v>
      </c>
      <c r="F87" s="6">
        <v>0.42918963806900001</v>
      </c>
      <c r="G87" s="6" t="s">
        <v>45</v>
      </c>
      <c r="H87" s="6">
        <v>0.02</v>
      </c>
      <c r="I87" s="6" t="s">
        <v>895</v>
      </c>
      <c r="K87" s="6" t="s">
        <v>895</v>
      </c>
      <c r="L87" s="6" t="s">
        <v>800</v>
      </c>
      <c r="M87" s="6">
        <v>9.4999999999999998E-3</v>
      </c>
      <c r="N87" s="6" t="s">
        <v>738</v>
      </c>
    </row>
    <row r="88" spans="1:29" x14ac:dyDescent="0.3">
      <c r="A88" t="s">
        <v>423</v>
      </c>
      <c r="B88" t="s">
        <v>43</v>
      </c>
      <c r="C88" s="1">
        <v>42299</v>
      </c>
      <c r="D88">
        <v>0.98709196148599998</v>
      </c>
      <c r="E88" t="s">
        <v>49</v>
      </c>
      <c r="F88">
        <v>0.212734203974</v>
      </c>
      <c r="G88" t="s">
        <v>45</v>
      </c>
      <c r="H88">
        <v>0.01</v>
      </c>
      <c r="I88" t="s">
        <v>54</v>
      </c>
      <c r="J88" t="s">
        <v>55</v>
      </c>
      <c r="K88" t="s">
        <v>55</v>
      </c>
      <c r="L88" t="s">
        <v>801</v>
      </c>
      <c r="M88">
        <v>4.7499999999999999E-3</v>
      </c>
      <c r="N88" t="s">
        <v>52</v>
      </c>
      <c r="AB88" s="2"/>
      <c r="AC88" s="2"/>
    </row>
    <row r="89" spans="1:29" x14ac:dyDescent="0.3">
      <c r="A89" t="s">
        <v>424</v>
      </c>
      <c r="B89" t="s">
        <v>43</v>
      </c>
      <c r="C89" s="1">
        <v>42300</v>
      </c>
      <c r="D89">
        <v>0.98583976397200002</v>
      </c>
      <c r="E89" t="s">
        <v>49</v>
      </c>
      <c r="F89">
        <v>0.30167422649699999</v>
      </c>
      <c r="G89" t="s">
        <v>45</v>
      </c>
      <c r="H89">
        <v>0.01</v>
      </c>
      <c r="I89" t="s">
        <v>896</v>
      </c>
      <c r="K89" t="s">
        <v>896</v>
      </c>
      <c r="L89" t="s">
        <v>802</v>
      </c>
      <c r="M89">
        <v>4.7499999999999999E-3</v>
      </c>
      <c r="N89" t="s">
        <v>52</v>
      </c>
      <c r="AB89" s="2"/>
    </row>
    <row r="90" spans="1:29" x14ac:dyDescent="0.3">
      <c r="A90" t="s">
        <v>426</v>
      </c>
      <c r="B90" t="s">
        <v>64</v>
      </c>
      <c r="C90" s="1">
        <v>42305</v>
      </c>
      <c r="D90">
        <v>0.97888960978999995</v>
      </c>
      <c r="E90" t="s">
        <v>49</v>
      </c>
      <c r="F90">
        <v>0.15867366184100001</v>
      </c>
      <c r="G90" t="s">
        <v>45</v>
      </c>
      <c r="H90">
        <v>0.01</v>
      </c>
      <c r="I90" t="s">
        <v>54</v>
      </c>
      <c r="J90" t="s">
        <v>55</v>
      </c>
      <c r="K90" t="s">
        <v>55</v>
      </c>
      <c r="L90" t="s">
        <v>803</v>
      </c>
      <c r="M90">
        <v>4.7499999999999999E-3</v>
      </c>
      <c r="N90" t="s">
        <v>52</v>
      </c>
      <c r="AB90" s="2"/>
      <c r="AC90" s="2"/>
    </row>
    <row r="91" spans="1:29" s="26" customFormat="1" x14ac:dyDescent="0.3">
      <c r="A91" s="26" t="s">
        <v>427</v>
      </c>
      <c r="B91" s="26" t="s">
        <v>43</v>
      </c>
      <c r="C91" s="27">
        <v>42307</v>
      </c>
      <c r="D91" s="26">
        <v>0.98457440226000004</v>
      </c>
      <c r="E91" s="26" t="s">
        <v>49</v>
      </c>
      <c r="F91" s="26">
        <v>0.50205928339700001</v>
      </c>
      <c r="G91" s="26" t="s">
        <v>48</v>
      </c>
      <c r="H91" s="26">
        <v>0.01</v>
      </c>
      <c r="I91" s="26" t="s">
        <v>897</v>
      </c>
      <c r="K91" s="26" t="s">
        <v>897</v>
      </c>
      <c r="L91" s="26" t="s">
        <v>804</v>
      </c>
      <c r="M91" s="26">
        <v>4.7499999999999999E-3</v>
      </c>
      <c r="N91" s="26" t="s">
        <v>52</v>
      </c>
      <c r="AB91" s="28"/>
      <c r="AC91" s="28"/>
    </row>
    <row r="92" spans="1:29" s="26" customFormat="1" x14ac:dyDescent="0.3">
      <c r="A92" s="26" t="s">
        <v>428</v>
      </c>
      <c r="B92" s="26" t="s">
        <v>64</v>
      </c>
      <c r="C92" s="27">
        <v>42307</v>
      </c>
      <c r="D92" s="26">
        <v>0.96267057218999996</v>
      </c>
      <c r="E92" s="26" t="s">
        <v>49</v>
      </c>
      <c r="F92" s="26">
        <v>0.50916715242099997</v>
      </c>
      <c r="G92" s="26" t="s">
        <v>48</v>
      </c>
      <c r="H92" s="26">
        <v>0.02</v>
      </c>
      <c r="I92" s="26" t="s">
        <v>898</v>
      </c>
      <c r="K92" s="26" t="s">
        <v>898</v>
      </c>
      <c r="L92" s="26" t="s">
        <v>805</v>
      </c>
      <c r="M92" s="26">
        <v>9.4999999999999998E-3</v>
      </c>
      <c r="N92" s="26" t="s">
        <v>52</v>
      </c>
      <c r="AB92" s="28"/>
      <c r="AC92" s="28"/>
    </row>
    <row r="93" spans="1:29" x14ac:dyDescent="0.3">
      <c r="A93" t="s">
        <v>429</v>
      </c>
      <c r="B93" t="s">
        <v>64</v>
      </c>
      <c r="C93" s="1">
        <v>42311</v>
      </c>
      <c r="D93">
        <v>0.97583373908399995</v>
      </c>
      <c r="E93" t="s">
        <v>49</v>
      </c>
      <c r="F93">
        <v>0.41561581967799999</v>
      </c>
      <c r="G93" t="s">
        <v>45</v>
      </c>
      <c r="H93">
        <v>0.01</v>
      </c>
      <c r="I93" t="s">
        <v>899</v>
      </c>
      <c r="K93" t="s">
        <v>899</v>
      </c>
      <c r="L93" t="s">
        <v>806</v>
      </c>
      <c r="M93">
        <v>4.7499999999999999E-3</v>
      </c>
      <c r="N93" t="s">
        <v>52</v>
      </c>
    </row>
    <row r="94" spans="1:29" s="26" customFormat="1" x14ac:dyDescent="0.3">
      <c r="A94" s="26" t="s">
        <v>430</v>
      </c>
      <c r="B94" s="26" t="s">
        <v>64</v>
      </c>
      <c r="C94" s="27">
        <v>42313</v>
      </c>
      <c r="D94" s="26">
        <v>0.97853629099200001</v>
      </c>
      <c r="E94" s="26" t="s">
        <v>49</v>
      </c>
      <c r="F94" s="26">
        <v>1.77251741407</v>
      </c>
      <c r="G94" s="26" t="s">
        <v>48</v>
      </c>
      <c r="H94" s="26">
        <v>0.01</v>
      </c>
      <c r="I94" s="26" t="s">
        <v>900</v>
      </c>
      <c r="K94" s="26" t="s">
        <v>900</v>
      </c>
      <c r="L94" s="26" t="s">
        <v>807</v>
      </c>
      <c r="M94" s="26">
        <v>4.7499999999999999E-3</v>
      </c>
      <c r="N94" s="26" t="s">
        <v>52</v>
      </c>
      <c r="AB94" s="28"/>
      <c r="AC94" s="28"/>
    </row>
    <row r="95" spans="1:29" x14ac:dyDescent="0.3">
      <c r="A95" t="s">
        <v>432</v>
      </c>
      <c r="B95" t="s">
        <v>64</v>
      </c>
      <c r="C95" s="1">
        <v>42324</v>
      </c>
      <c r="D95">
        <v>0.93127062276899997</v>
      </c>
      <c r="E95" t="s">
        <v>49</v>
      </c>
      <c r="F95">
        <v>0.177110415494</v>
      </c>
      <c r="G95" t="s">
        <v>45</v>
      </c>
      <c r="H95">
        <v>0.01</v>
      </c>
      <c r="I95" t="s">
        <v>54</v>
      </c>
      <c r="J95" t="s">
        <v>55</v>
      </c>
      <c r="K95" t="s">
        <v>55</v>
      </c>
      <c r="L95" t="s">
        <v>808</v>
      </c>
      <c r="M95">
        <v>4.7499999999999999E-3</v>
      </c>
      <c r="N95" t="s">
        <v>52</v>
      </c>
      <c r="AC95" s="2"/>
    </row>
    <row r="96" spans="1:29" s="6" customFormat="1" x14ac:dyDescent="0.3">
      <c r="A96" s="6" t="s">
        <v>433</v>
      </c>
      <c r="B96" s="6" t="s">
        <v>43</v>
      </c>
      <c r="C96" s="7">
        <v>42325</v>
      </c>
      <c r="D96" s="6">
        <v>0.98042787574300005</v>
      </c>
      <c r="E96" s="6" t="s">
        <v>49</v>
      </c>
      <c r="F96" s="6">
        <v>0.51278856116899996</v>
      </c>
      <c r="G96" s="26" t="s">
        <v>48</v>
      </c>
      <c r="H96" s="6">
        <v>0.01</v>
      </c>
      <c r="I96" s="6" t="s">
        <v>901</v>
      </c>
      <c r="K96" s="6" t="s">
        <v>901</v>
      </c>
      <c r="L96" s="6" t="s">
        <v>809</v>
      </c>
      <c r="M96" s="6">
        <v>4.7499999999999999E-3</v>
      </c>
      <c r="N96" s="6" t="s">
        <v>738</v>
      </c>
      <c r="AB96" s="11"/>
    </row>
    <row r="97" spans="1:29" s="6" customFormat="1" x14ac:dyDescent="0.3">
      <c r="A97" s="6" t="s">
        <v>435</v>
      </c>
      <c r="B97" s="6" t="s">
        <v>64</v>
      </c>
      <c r="C97" s="7">
        <v>42325</v>
      </c>
      <c r="D97" s="6">
        <v>0.96859924866900005</v>
      </c>
      <c r="E97" s="6" t="s">
        <v>49</v>
      </c>
      <c r="F97" s="6">
        <v>0.56160824554699995</v>
      </c>
      <c r="G97" s="26" t="s">
        <v>48</v>
      </c>
      <c r="H97" s="6">
        <v>0.01</v>
      </c>
      <c r="I97" s="6" t="s">
        <v>902</v>
      </c>
      <c r="J97" s="6" t="s">
        <v>903</v>
      </c>
      <c r="K97" s="6" t="s">
        <v>904</v>
      </c>
      <c r="L97" s="6" t="s">
        <v>810</v>
      </c>
      <c r="M97" s="6">
        <v>4.7499999999999999E-3</v>
      </c>
      <c r="N97" s="6" t="s">
        <v>738</v>
      </c>
      <c r="AB97" s="11"/>
    </row>
    <row r="98" spans="1:29" s="26" customFormat="1" x14ac:dyDescent="0.3">
      <c r="A98" s="26" t="s">
        <v>437</v>
      </c>
      <c r="B98" s="26" t="s">
        <v>64</v>
      </c>
      <c r="C98" s="27">
        <v>42333</v>
      </c>
      <c r="D98" s="26">
        <v>0.93407100290300005</v>
      </c>
      <c r="E98" s="26" t="s">
        <v>49</v>
      </c>
      <c r="F98" s="26">
        <v>1.79775755449</v>
      </c>
      <c r="G98" s="26" t="s">
        <v>48</v>
      </c>
      <c r="H98" s="26">
        <v>0.01</v>
      </c>
      <c r="I98" s="26" t="s">
        <v>905</v>
      </c>
      <c r="J98" s="26" t="s">
        <v>906</v>
      </c>
      <c r="K98" s="26" t="s">
        <v>907</v>
      </c>
      <c r="L98" s="26" t="s">
        <v>726</v>
      </c>
      <c r="M98" s="26">
        <v>4.7499999999999999E-3</v>
      </c>
      <c r="N98" s="26" t="s">
        <v>52</v>
      </c>
    </row>
    <row r="99" spans="1:29" x14ac:dyDescent="0.3">
      <c r="A99" t="s">
        <v>438</v>
      </c>
      <c r="B99" t="s">
        <v>43</v>
      </c>
      <c r="C99" s="1">
        <v>42334</v>
      </c>
      <c r="D99">
        <v>0.96760306513700001</v>
      </c>
      <c r="E99" t="s">
        <v>49</v>
      </c>
      <c r="F99">
        <v>0.27264272522100003</v>
      </c>
      <c r="G99" t="s">
        <v>45</v>
      </c>
      <c r="H99">
        <v>0.02</v>
      </c>
      <c r="I99" t="s">
        <v>54</v>
      </c>
      <c r="J99" t="s">
        <v>55</v>
      </c>
      <c r="K99" t="s">
        <v>55</v>
      </c>
      <c r="L99" t="s">
        <v>811</v>
      </c>
      <c r="M99">
        <v>9.4999999999999998E-3</v>
      </c>
      <c r="N99" t="s">
        <v>52</v>
      </c>
      <c r="AC99" s="2"/>
    </row>
    <row r="100" spans="1:29" x14ac:dyDescent="0.3">
      <c r="A100" t="s">
        <v>439</v>
      </c>
      <c r="B100" t="s">
        <v>64</v>
      </c>
      <c r="C100" s="1">
        <v>42334</v>
      </c>
      <c r="D100">
        <v>0.96468110396999995</v>
      </c>
      <c r="E100" t="s">
        <v>49</v>
      </c>
      <c r="F100">
        <v>0.27535130469800001</v>
      </c>
      <c r="G100" t="s">
        <v>45</v>
      </c>
      <c r="H100">
        <v>0.02</v>
      </c>
      <c r="I100" t="s">
        <v>908</v>
      </c>
      <c r="K100" t="s">
        <v>908</v>
      </c>
      <c r="L100" t="s">
        <v>812</v>
      </c>
      <c r="M100">
        <v>9.4999999999999998E-3</v>
      </c>
      <c r="N100" t="s">
        <v>52</v>
      </c>
    </row>
    <row r="101" spans="1:29" s="26" customFormat="1" x14ac:dyDescent="0.3">
      <c r="A101" s="26" t="s">
        <v>440</v>
      </c>
      <c r="B101" s="26" t="s">
        <v>43</v>
      </c>
      <c r="C101" s="27">
        <v>42335</v>
      </c>
      <c r="D101" s="26">
        <v>0.96007602035600004</v>
      </c>
      <c r="E101" s="26" t="s">
        <v>49</v>
      </c>
      <c r="F101" s="26">
        <v>0.567389936481</v>
      </c>
      <c r="G101" s="26" t="s">
        <v>48</v>
      </c>
      <c r="H101" s="26">
        <v>0.02</v>
      </c>
      <c r="I101" s="26" t="s">
        <v>909</v>
      </c>
      <c r="J101" s="26" t="s">
        <v>909</v>
      </c>
      <c r="L101" s="26" t="s">
        <v>813</v>
      </c>
      <c r="M101" s="26">
        <v>9.4999999999999998E-3</v>
      </c>
      <c r="N101" s="26" t="s">
        <v>52</v>
      </c>
    </row>
    <row r="102" spans="1:29" s="26" customFormat="1" x14ac:dyDescent="0.3">
      <c r="A102" s="26" t="s">
        <v>441</v>
      </c>
      <c r="B102" s="26" t="s">
        <v>64</v>
      </c>
      <c r="C102" s="27">
        <v>42339</v>
      </c>
      <c r="D102" s="26">
        <v>0.98529720407499999</v>
      </c>
      <c r="E102" s="26" t="s">
        <v>49</v>
      </c>
      <c r="F102" s="26">
        <v>1.8796061451199999</v>
      </c>
      <c r="G102" s="26" t="s">
        <v>48</v>
      </c>
      <c r="H102" s="26">
        <v>0.01</v>
      </c>
      <c r="I102" s="26" t="s">
        <v>910</v>
      </c>
      <c r="J102" s="26" t="s">
        <v>911</v>
      </c>
      <c r="K102" s="26" t="s">
        <v>907</v>
      </c>
      <c r="L102" s="26" t="s">
        <v>727</v>
      </c>
      <c r="M102" s="26">
        <v>4.7499999999999999E-3</v>
      </c>
      <c r="N102" s="26" t="s">
        <v>52</v>
      </c>
      <c r="AB102" s="28"/>
    </row>
    <row r="103" spans="1:29" x14ac:dyDescent="0.3">
      <c r="A103" t="s">
        <v>442</v>
      </c>
      <c r="B103" t="s">
        <v>43</v>
      </c>
      <c r="C103" s="1">
        <v>42341</v>
      </c>
      <c r="D103">
        <v>0.953442891844</v>
      </c>
      <c r="E103" t="s">
        <v>49</v>
      </c>
      <c r="F103">
        <v>0.47912038901300003</v>
      </c>
      <c r="G103" t="s">
        <v>45</v>
      </c>
      <c r="H103">
        <v>0.01</v>
      </c>
      <c r="I103" t="s">
        <v>912</v>
      </c>
      <c r="J103" t="s">
        <v>912</v>
      </c>
      <c r="L103" t="s">
        <v>814</v>
      </c>
      <c r="M103">
        <v>4.7499999999999999E-3</v>
      </c>
      <c r="N103" t="s">
        <v>52</v>
      </c>
      <c r="AB103" s="2"/>
    </row>
    <row r="104" spans="1:29" x14ac:dyDescent="0.3">
      <c r="A104" t="s">
        <v>443</v>
      </c>
      <c r="B104" t="s">
        <v>43</v>
      </c>
      <c r="C104" s="1">
        <v>42346</v>
      </c>
      <c r="D104">
        <v>0.97232237453899995</v>
      </c>
      <c r="E104" t="s">
        <v>49</v>
      </c>
      <c r="F104">
        <v>0.48404484745199999</v>
      </c>
      <c r="G104" t="s">
        <v>45</v>
      </c>
      <c r="H104">
        <v>0.01</v>
      </c>
      <c r="I104" t="s">
        <v>913</v>
      </c>
      <c r="J104" t="s">
        <v>913</v>
      </c>
      <c r="L104" t="s">
        <v>815</v>
      </c>
      <c r="M104">
        <v>4.7499999999999999E-3</v>
      </c>
      <c r="N104" t="s">
        <v>52</v>
      </c>
    </row>
    <row r="105" spans="1:29" x14ac:dyDescent="0.3">
      <c r="A105" t="s">
        <v>444</v>
      </c>
      <c r="B105" t="s">
        <v>64</v>
      </c>
      <c r="C105" s="1">
        <v>42348</v>
      </c>
      <c r="D105">
        <v>0.95194993217599999</v>
      </c>
      <c r="E105" t="s">
        <v>49</v>
      </c>
      <c r="F105">
        <v>0.29820784971199998</v>
      </c>
      <c r="G105" t="s">
        <v>45</v>
      </c>
      <c r="H105">
        <v>0.01</v>
      </c>
      <c r="I105" t="s">
        <v>54</v>
      </c>
      <c r="J105" t="s">
        <v>55</v>
      </c>
      <c r="K105" t="s">
        <v>55</v>
      </c>
      <c r="L105" t="s">
        <v>816</v>
      </c>
      <c r="M105">
        <v>4.7499999999999999E-3</v>
      </c>
      <c r="N105" t="s">
        <v>52</v>
      </c>
      <c r="AB105" s="2"/>
    </row>
    <row r="106" spans="1:29" s="26" customFormat="1" x14ac:dyDescent="0.3">
      <c r="A106" s="26" t="s">
        <v>445</v>
      </c>
      <c r="B106" s="26" t="s">
        <v>43</v>
      </c>
      <c r="C106" s="27">
        <v>42354</v>
      </c>
      <c r="D106" s="26">
        <v>0.98814634272000001</v>
      </c>
      <c r="E106" s="26" t="s">
        <v>49</v>
      </c>
      <c r="F106" s="26">
        <v>0.58674420913299996</v>
      </c>
      <c r="G106" s="26" t="s">
        <v>48</v>
      </c>
      <c r="H106" s="26">
        <v>0.01</v>
      </c>
      <c r="I106" s="26" t="s">
        <v>914</v>
      </c>
      <c r="J106" s="26" t="s">
        <v>915</v>
      </c>
      <c r="K106" s="26" t="s">
        <v>916</v>
      </c>
      <c r="L106" s="26" t="s">
        <v>817</v>
      </c>
      <c r="M106" s="26">
        <v>4.7499999999999999E-3</v>
      </c>
      <c r="N106" s="26" t="s">
        <v>52</v>
      </c>
      <c r="AB106" s="28"/>
    </row>
    <row r="107" spans="1:29" s="6" customFormat="1" x14ac:dyDescent="0.3">
      <c r="A107" s="6" t="s">
        <v>447</v>
      </c>
      <c r="B107" s="6" t="s">
        <v>64</v>
      </c>
      <c r="C107" s="7">
        <v>42355</v>
      </c>
      <c r="D107" s="6">
        <v>0.93002369588900002</v>
      </c>
      <c r="E107" s="6" t="s">
        <v>49</v>
      </c>
      <c r="F107" s="6">
        <v>0.24431872663599999</v>
      </c>
      <c r="G107" s="6" t="s">
        <v>45</v>
      </c>
      <c r="H107" s="6">
        <v>0.01</v>
      </c>
      <c r="I107" s="6" t="s">
        <v>54</v>
      </c>
      <c r="J107" s="6" t="s">
        <v>55</v>
      </c>
      <c r="K107" s="6" t="s">
        <v>55</v>
      </c>
      <c r="L107" s="6" t="s">
        <v>818</v>
      </c>
      <c r="M107" s="6">
        <v>4.7499999999999999E-3</v>
      </c>
      <c r="N107" s="6" t="s">
        <v>738</v>
      </c>
    </row>
    <row r="108" spans="1:29" x14ac:dyDescent="0.3">
      <c r="A108" t="s">
        <v>450</v>
      </c>
      <c r="B108" t="s">
        <v>43</v>
      </c>
      <c r="C108" s="1">
        <v>42361</v>
      </c>
      <c r="D108">
        <v>0.97533348773600004</v>
      </c>
      <c r="E108" t="s">
        <v>49</v>
      </c>
      <c r="F108">
        <v>0.42725361300699999</v>
      </c>
      <c r="G108" t="s">
        <v>45</v>
      </c>
      <c r="H108">
        <v>0.02</v>
      </c>
      <c r="I108" t="s">
        <v>54</v>
      </c>
      <c r="J108" t="s">
        <v>55</v>
      </c>
      <c r="K108" t="s">
        <v>55</v>
      </c>
      <c r="L108" t="s">
        <v>819</v>
      </c>
      <c r="M108">
        <v>9.4999999999999998E-3</v>
      </c>
      <c r="N108" t="s">
        <v>52</v>
      </c>
      <c r="AB108" s="2"/>
    </row>
    <row r="109" spans="1:29" s="26" customFormat="1" x14ac:dyDescent="0.3">
      <c r="A109" s="26" t="s">
        <v>451</v>
      </c>
      <c r="B109" s="26" t="s">
        <v>64</v>
      </c>
      <c r="C109" s="27">
        <v>42361</v>
      </c>
      <c r="D109" s="26">
        <v>0.969954885484</v>
      </c>
      <c r="E109" s="26" t="s">
        <v>49</v>
      </c>
      <c r="F109" s="26">
        <v>0.61330388464399999</v>
      </c>
      <c r="G109" s="26" t="s">
        <v>48</v>
      </c>
      <c r="H109" s="26">
        <v>0.02</v>
      </c>
      <c r="I109" s="26" t="s">
        <v>917</v>
      </c>
      <c r="K109" s="26" t="s">
        <v>917</v>
      </c>
      <c r="L109" s="26" t="s">
        <v>820</v>
      </c>
      <c r="M109" s="26">
        <v>9.4999999999999998E-3</v>
      </c>
      <c r="N109" s="26" t="s">
        <v>52</v>
      </c>
      <c r="AB109" s="28"/>
      <c r="AC109" s="28"/>
    </row>
    <row r="110" spans="1:29" x14ac:dyDescent="0.3">
      <c r="A110" t="s">
        <v>452</v>
      </c>
      <c r="B110" t="s">
        <v>64</v>
      </c>
      <c r="C110" s="1">
        <v>42369</v>
      </c>
      <c r="D110">
        <v>0.96661054700100002</v>
      </c>
      <c r="E110" t="s">
        <v>49</v>
      </c>
      <c r="F110">
        <v>0.40311571609899999</v>
      </c>
      <c r="G110" t="s">
        <v>45</v>
      </c>
      <c r="H110">
        <v>0.02</v>
      </c>
      <c r="I110" t="s">
        <v>918</v>
      </c>
      <c r="K110" t="s">
        <v>918</v>
      </c>
      <c r="L110" t="s">
        <v>821</v>
      </c>
      <c r="M110">
        <v>9.4999999999999998E-3</v>
      </c>
      <c r="N110" t="s">
        <v>52</v>
      </c>
      <c r="AB110" s="2"/>
    </row>
    <row r="111" spans="1:29" x14ac:dyDescent="0.3">
      <c r="A111" t="s">
        <v>453</v>
      </c>
      <c r="B111" t="s">
        <v>43</v>
      </c>
      <c r="C111" s="1">
        <v>42376</v>
      </c>
      <c r="D111">
        <v>0.97437648851299996</v>
      </c>
      <c r="E111" t="s">
        <v>49</v>
      </c>
      <c r="F111">
        <v>0.41118827989399998</v>
      </c>
      <c r="G111" t="s">
        <v>45</v>
      </c>
      <c r="H111">
        <v>0.02</v>
      </c>
      <c r="I111" t="s">
        <v>919</v>
      </c>
      <c r="K111" t="s">
        <v>919</v>
      </c>
      <c r="L111" t="s">
        <v>822</v>
      </c>
      <c r="M111">
        <v>9.4999999999999998E-3</v>
      </c>
      <c r="N111" t="s">
        <v>52</v>
      </c>
    </row>
    <row r="112" spans="1:29" s="6" customFormat="1" x14ac:dyDescent="0.3">
      <c r="A112" s="6" t="s">
        <v>454</v>
      </c>
      <c r="B112" s="6" t="s">
        <v>43</v>
      </c>
      <c r="C112" s="7">
        <v>42377</v>
      </c>
      <c r="D112" s="6">
        <v>0.96995773543700003</v>
      </c>
      <c r="E112" s="6" t="s">
        <v>49</v>
      </c>
      <c r="F112" s="6">
        <v>0.35455551392899998</v>
      </c>
      <c r="G112" s="6" t="s">
        <v>45</v>
      </c>
      <c r="H112" s="6">
        <v>0.02</v>
      </c>
      <c r="I112" s="6" t="s">
        <v>54</v>
      </c>
      <c r="J112" s="6" t="s">
        <v>55</v>
      </c>
      <c r="K112" s="6" t="s">
        <v>55</v>
      </c>
      <c r="L112" s="6" t="s">
        <v>823</v>
      </c>
      <c r="M112" s="6">
        <v>9.4999999999999998E-3</v>
      </c>
      <c r="N112" s="6" t="s">
        <v>738</v>
      </c>
      <c r="AB112" s="11"/>
    </row>
    <row r="113" spans="1:29" s="26" customFormat="1" x14ac:dyDescent="0.3">
      <c r="A113" s="26" t="s">
        <v>455</v>
      </c>
      <c r="B113" s="26" t="s">
        <v>43</v>
      </c>
      <c r="C113" s="27">
        <v>42383</v>
      </c>
      <c r="D113" s="26">
        <v>0.97369406775199996</v>
      </c>
      <c r="E113" s="26" t="s">
        <v>49</v>
      </c>
      <c r="F113" s="26">
        <v>0.52374545564099995</v>
      </c>
      <c r="G113" s="26" t="s">
        <v>48</v>
      </c>
      <c r="H113" s="26">
        <v>0.02</v>
      </c>
      <c r="I113" s="26" t="s">
        <v>920</v>
      </c>
      <c r="J113" s="26" t="s">
        <v>920</v>
      </c>
      <c r="L113" s="26" t="s">
        <v>824</v>
      </c>
      <c r="M113" s="26">
        <v>9.4999999999999998E-3</v>
      </c>
      <c r="N113" s="26" t="s">
        <v>52</v>
      </c>
    </row>
    <row r="114" spans="1:29" x14ac:dyDescent="0.3">
      <c r="A114" t="s">
        <v>456</v>
      </c>
      <c r="B114" t="s">
        <v>64</v>
      </c>
      <c r="C114" s="1">
        <v>42383</v>
      </c>
      <c r="D114">
        <v>0.96457601075499999</v>
      </c>
      <c r="E114" t="s">
        <v>49</v>
      </c>
      <c r="F114">
        <v>0.42871844018299998</v>
      </c>
      <c r="G114" t="s">
        <v>45</v>
      </c>
      <c r="H114">
        <v>0.02</v>
      </c>
      <c r="I114" t="s">
        <v>921</v>
      </c>
      <c r="K114" t="s">
        <v>921</v>
      </c>
      <c r="L114" t="s">
        <v>825</v>
      </c>
      <c r="M114">
        <v>9.4999999999999998E-3</v>
      </c>
      <c r="N114" t="s">
        <v>52</v>
      </c>
      <c r="AB114" s="2"/>
    </row>
    <row r="115" spans="1:29" x14ac:dyDescent="0.3">
      <c r="A115" t="s">
        <v>457</v>
      </c>
      <c r="B115" t="s">
        <v>64</v>
      </c>
      <c r="C115" s="1">
        <v>42397</v>
      </c>
      <c r="D115">
        <v>0.96656433085399995</v>
      </c>
      <c r="E115" t="s">
        <v>49</v>
      </c>
      <c r="F115">
        <v>0.32783968730899998</v>
      </c>
      <c r="G115" t="s">
        <v>45</v>
      </c>
      <c r="H115">
        <v>0.02</v>
      </c>
      <c r="I115" t="s">
        <v>54</v>
      </c>
      <c r="J115" t="s">
        <v>55</v>
      </c>
      <c r="K115" t="s">
        <v>55</v>
      </c>
      <c r="L115" t="s">
        <v>826</v>
      </c>
      <c r="M115">
        <v>9.4999999999999998E-3</v>
      </c>
      <c r="N115" t="s">
        <v>52</v>
      </c>
    </row>
    <row r="116" spans="1:29" x14ac:dyDescent="0.3">
      <c r="A116" t="s">
        <v>458</v>
      </c>
      <c r="B116" t="s">
        <v>43</v>
      </c>
      <c r="C116" s="1">
        <v>42398</v>
      </c>
      <c r="D116">
        <v>0.96753705630800002</v>
      </c>
      <c r="E116" t="s">
        <v>49</v>
      </c>
      <c r="F116">
        <v>0.36576628085200003</v>
      </c>
      <c r="G116" t="s">
        <v>45</v>
      </c>
      <c r="H116">
        <v>0.02</v>
      </c>
      <c r="I116" t="s">
        <v>922</v>
      </c>
      <c r="K116" t="s">
        <v>922</v>
      </c>
      <c r="L116" t="s">
        <v>827</v>
      </c>
      <c r="M116">
        <v>9.4999999999999998E-3</v>
      </c>
      <c r="N116" t="s">
        <v>52</v>
      </c>
      <c r="AB116" s="2"/>
    </row>
    <row r="117" spans="1:29" x14ac:dyDescent="0.3">
      <c r="A117" t="s">
        <v>459</v>
      </c>
      <c r="B117" t="s">
        <v>64</v>
      </c>
      <c r="C117" s="1">
        <v>42398</v>
      </c>
      <c r="D117">
        <v>0.95979410295699996</v>
      </c>
      <c r="E117" t="s">
        <v>49</v>
      </c>
      <c r="F117">
        <v>0.14554903697800001</v>
      </c>
      <c r="G117" t="s">
        <v>45</v>
      </c>
      <c r="H117">
        <v>1.09090909091E-2</v>
      </c>
      <c r="I117" t="s">
        <v>54</v>
      </c>
      <c r="J117" t="s">
        <v>55</v>
      </c>
      <c r="K117" t="s">
        <v>55</v>
      </c>
      <c r="L117" t="s">
        <v>828</v>
      </c>
      <c r="M117">
        <v>5.1818181818200004E-3</v>
      </c>
      <c r="N117" t="s">
        <v>52</v>
      </c>
      <c r="AB117" s="2"/>
      <c r="AC117" s="2"/>
    </row>
    <row r="118" spans="1:29" s="6" customFormat="1" x14ac:dyDescent="0.3">
      <c r="A118" s="6" t="s">
        <v>460</v>
      </c>
      <c r="B118" s="6" t="s">
        <v>43</v>
      </c>
      <c r="C118" s="7">
        <v>42406</v>
      </c>
      <c r="D118" s="6">
        <v>0.97024904891399999</v>
      </c>
      <c r="E118" s="6" t="s">
        <v>49</v>
      </c>
      <c r="F118" s="6">
        <v>0.27786223747200001</v>
      </c>
      <c r="G118" s="6" t="s">
        <v>45</v>
      </c>
      <c r="H118" s="6">
        <v>0.02</v>
      </c>
      <c r="I118" s="6" t="s">
        <v>54</v>
      </c>
      <c r="J118" s="6" t="s">
        <v>55</v>
      </c>
      <c r="K118" s="6" t="s">
        <v>55</v>
      </c>
      <c r="L118" s="6" t="s">
        <v>829</v>
      </c>
      <c r="M118" s="6">
        <v>9.4999999999999998E-3</v>
      </c>
      <c r="N118" s="6" t="s">
        <v>738</v>
      </c>
      <c r="AC118" s="11"/>
    </row>
    <row r="119" spans="1:29" s="26" customFormat="1" x14ac:dyDescent="0.3">
      <c r="A119" s="26" t="s">
        <v>462</v>
      </c>
      <c r="B119" s="26" t="s">
        <v>64</v>
      </c>
      <c r="C119" s="27">
        <v>42406</v>
      </c>
      <c r="D119" s="26">
        <v>2.4044991042399999E-3</v>
      </c>
      <c r="E119" s="18" t="s">
        <v>104</v>
      </c>
      <c r="F119" s="26">
        <v>0.80948108908000005</v>
      </c>
      <c r="G119" s="26" t="s">
        <v>48</v>
      </c>
      <c r="H119" s="26">
        <v>1.1428571428599999E-2</v>
      </c>
      <c r="I119" s="26" t="s">
        <v>923</v>
      </c>
      <c r="J119" s="26" t="s">
        <v>923</v>
      </c>
      <c r="K119" s="26" t="s">
        <v>924</v>
      </c>
      <c r="L119" s="26" t="s">
        <v>51</v>
      </c>
      <c r="M119" s="26">
        <v>5.4285714285699999E-3</v>
      </c>
      <c r="N119" s="26" t="s">
        <v>56</v>
      </c>
      <c r="AB119" s="28"/>
      <c r="AC119" s="28"/>
    </row>
    <row r="120" spans="1:29" x14ac:dyDescent="0.3">
      <c r="A120" t="s">
        <v>464</v>
      </c>
      <c r="B120" t="s">
        <v>43</v>
      </c>
      <c r="C120" s="1">
        <v>42409</v>
      </c>
      <c r="D120">
        <v>0.95994890865299998</v>
      </c>
      <c r="E120" t="s">
        <v>49</v>
      </c>
      <c r="F120">
        <v>0.29287550381799998</v>
      </c>
      <c r="G120" t="s">
        <v>45</v>
      </c>
      <c r="H120">
        <v>0.02</v>
      </c>
      <c r="I120" t="s">
        <v>54</v>
      </c>
      <c r="J120" t="s">
        <v>55</v>
      </c>
      <c r="K120" t="s">
        <v>55</v>
      </c>
      <c r="L120" t="s">
        <v>830</v>
      </c>
      <c r="M120">
        <v>9.4999999999999998E-3</v>
      </c>
      <c r="N120" t="s">
        <v>52</v>
      </c>
      <c r="AB120" s="2"/>
    </row>
    <row r="121" spans="1:29" s="26" customFormat="1" x14ac:dyDescent="0.3">
      <c r="A121" s="26" t="s">
        <v>466</v>
      </c>
      <c r="B121" s="26" t="s">
        <v>43</v>
      </c>
      <c r="C121" s="27">
        <v>42416</v>
      </c>
      <c r="D121" s="26">
        <v>0.99074576182999996</v>
      </c>
      <c r="E121" s="26" t="s">
        <v>49</v>
      </c>
      <c r="F121" s="26">
        <v>0.51285146147600003</v>
      </c>
      <c r="G121" s="26" t="s">
        <v>48</v>
      </c>
      <c r="H121" s="26">
        <v>0.01</v>
      </c>
      <c r="I121" s="26" t="s">
        <v>925</v>
      </c>
      <c r="K121" s="26" t="s">
        <v>925</v>
      </c>
      <c r="L121" s="26" t="s">
        <v>831</v>
      </c>
      <c r="M121" s="26">
        <v>4.7499999999999999E-3</v>
      </c>
      <c r="N121" s="26" t="s">
        <v>52</v>
      </c>
      <c r="AB121" s="28"/>
      <c r="AC121" s="28"/>
    </row>
    <row r="122" spans="1:29" x14ac:dyDescent="0.3">
      <c r="A122" t="s">
        <v>468</v>
      </c>
      <c r="B122" t="s">
        <v>43</v>
      </c>
      <c r="C122" s="1">
        <v>42419</v>
      </c>
      <c r="D122" t="s">
        <v>598</v>
      </c>
    </row>
    <row r="123" spans="1:29" x14ac:dyDescent="0.3">
      <c r="A123" t="s">
        <v>469</v>
      </c>
      <c r="B123" t="s">
        <v>64</v>
      </c>
      <c r="C123" s="1">
        <v>42420</v>
      </c>
      <c r="D123">
        <v>0.96708121593899998</v>
      </c>
      <c r="E123" t="s">
        <v>49</v>
      </c>
      <c r="F123">
        <v>0.10059019023100001</v>
      </c>
      <c r="G123" t="s">
        <v>45</v>
      </c>
      <c r="H123">
        <v>1.09090909091E-2</v>
      </c>
      <c r="I123" t="s">
        <v>926</v>
      </c>
      <c r="K123" t="s">
        <v>926</v>
      </c>
      <c r="L123" t="s">
        <v>832</v>
      </c>
      <c r="M123">
        <v>5.1818181818200004E-3</v>
      </c>
      <c r="N123" t="s">
        <v>52</v>
      </c>
      <c r="AB123" s="2"/>
    </row>
    <row r="124" spans="1:29" s="26" customFormat="1" x14ac:dyDescent="0.3">
      <c r="A124" s="26" t="s">
        <v>471</v>
      </c>
      <c r="B124" s="26" t="s">
        <v>43</v>
      </c>
      <c r="C124" s="27">
        <v>42423</v>
      </c>
      <c r="D124" s="26">
        <v>0.98773574237700001</v>
      </c>
      <c r="E124" s="26" t="s">
        <v>49</v>
      </c>
      <c r="F124" s="26">
        <v>1.88616118272</v>
      </c>
      <c r="G124" s="26" t="s">
        <v>48</v>
      </c>
      <c r="H124" s="26">
        <v>0.01</v>
      </c>
      <c r="I124" s="26" t="s">
        <v>927</v>
      </c>
      <c r="J124" s="26" t="s">
        <v>928</v>
      </c>
      <c r="K124" s="26" t="s">
        <v>929</v>
      </c>
      <c r="L124" s="26" t="s">
        <v>728</v>
      </c>
      <c r="M124" s="26">
        <v>4.7499999999999999E-3</v>
      </c>
      <c r="N124" s="26" t="s">
        <v>52</v>
      </c>
      <c r="AB124" s="28"/>
      <c r="AC124" s="28"/>
    </row>
    <row r="126" spans="1:29" x14ac:dyDescent="0.3">
      <c r="G126">
        <f>COUNTIF(G4:G124,"yes")</f>
        <v>26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RawDataFirstMetrics</vt:lpstr>
      <vt:lpstr>RawDataFirstMetrics2</vt:lpstr>
      <vt:lpstr>RawDataSecondMetricsKeepRuns</vt:lpstr>
      <vt:lpstr>AnalyDataIndexes1</vt:lpstr>
      <vt:lpstr>BadRunsEye1</vt:lpstr>
      <vt:lpstr>AnalyDataIndexes1NewThresh</vt:lpstr>
      <vt:lpstr>BadRunsEye1NewMethod</vt:lpstr>
      <vt:lpstr>Indexes1NewThresh</vt:lpstr>
      <vt:lpstr>AnalyDataIndexes2</vt:lpstr>
      <vt:lpstr>BadRunsEye2</vt:lpstr>
      <vt:lpstr>Eye2Variable</vt:lpstr>
      <vt:lpstr>AutoVariable</vt:lpstr>
      <vt:lpstr>CompareVariables</vt:lpstr>
      <vt:lpstr>Eye2NTC-all</vt:lpstr>
      <vt:lpstr>Eye2NTC</vt:lpstr>
      <vt:lpstr>AutoNTC</vt:lpstr>
      <vt:lpstr>CompareNTC</vt:lpstr>
      <vt:lpstr>CompareNTCTruthOld</vt:lpstr>
      <vt:lpstr>OutlyingIndexes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 R</cp:lastModifiedBy>
  <dcterms:created xsi:type="dcterms:W3CDTF">2016-03-20T17:51:23Z</dcterms:created>
  <dcterms:modified xsi:type="dcterms:W3CDTF">2016-04-05T16:44:25Z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81e78472-e17b-4c9d-b807-8d38ad5f0073</vt:lpwstr>
  </property>
</Properties>
</file>